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1.gads\2021-6_Ēdināšana skolas_PII\"/>
    </mc:Choice>
  </mc:AlternateContent>
  <xr:revisionPtr revIDLastSave="0" documentId="13_ncr:1_{A2803300-8950-47C8-9E08-0508A895784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1.paka_5 dienām" sheetId="14" r:id="rId1"/>
    <sheet name="2.paka_5 dienām" sheetId="16" r:id="rId2"/>
    <sheet name="3.paka_5 dienām" sheetId="15" r:id="rId3"/>
    <sheet name="4.paka_5 dienām" sheetId="17" r:id="rId4"/>
    <sheet name="5.paka_5 dienām" sheetId="18" r:id="rId5"/>
    <sheet name="6.paka_10 dienām" sheetId="19" r:id="rId6"/>
    <sheet name="7.paka_10 dienām" sheetId="20" r:id="rId7"/>
    <sheet name="8.paka 20 dienām" sheetId="21" r:id="rId8"/>
    <sheet name="9.paka_20 dienām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21" l="1"/>
  <c r="F9" i="21"/>
  <c r="E9" i="21"/>
  <c r="D9" i="21"/>
  <c r="B9" i="21"/>
  <c r="L9" i="21" s="1"/>
  <c r="L6" i="22"/>
  <c r="L8" i="22"/>
  <c r="L9" i="22"/>
  <c r="B9" i="22"/>
  <c r="G9" i="22"/>
  <c r="F9" i="22"/>
  <c r="E9" i="22"/>
  <c r="D9" i="22"/>
  <c r="B8" i="22"/>
  <c r="G8" i="22"/>
  <c r="F8" i="22"/>
  <c r="E8" i="22"/>
  <c r="D8" i="22"/>
  <c r="G11" i="22"/>
  <c r="F11" i="22"/>
  <c r="E11" i="22"/>
  <c r="D11" i="22"/>
  <c r="B11" i="22"/>
  <c r="G12" i="22"/>
  <c r="F12" i="22"/>
  <c r="E12" i="22"/>
  <c r="D12" i="22"/>
  <c r="B12" i="22"/>
  <c r="L12" i="22" s="1"/>
  <c r="G6" i="22"/>
  <c r="F6" i="22"/>
  <c r="E6" i="22"/>
  <c r="D6" i="22"/>
  <c r="B6" i="22"/>
  <c r="B4" i="22" l="1"/>
  <c r="L4" i="22" s="1"/>
  <c r="G4" i="22"/>
  <c r="F4" i="22"/>
  <c r="E4" i="22"/>
  <c r="D4" i="22"/>
  <c r="G19" i="22"/>
  <c r="F19" i="22"/>
  <c r="E19" i="22"/>
  <c r="D19" i="22"/>
  <c r="B19" i="22"/>
  <c r="G16" i="22"/>
  <c r="F16" i="22"/>
  <c r="E16" i="22"/>
  <c r="D16" i="22"/>
  <c r="B16" i="22"/>
  <c r="L16" i="22" s="1"/>
  <c r="G15" i="22"/>
  <c r="F15" i="22"/>
  <c r="E15" i="22"/>
  <c r="D15" i="22"/>
  <c r="B15" i="22"/>
  <c r="L15" i="22" s="1"/>
  <c r="G14" i="22"/>
  <c r="F14" i="22"/>
  <c r="E14" i="22"/>
  <c r="D14" i="22"/>
  <c r="B14" i="22"/>
  <c r="L14" i="22" s="1"/>
  <c r="G13" i="22"/>
  <c r="F13" i="22"/>
  <c r="E13" i="22"/>
  <c r="D13" i="22"/>
  <c r="B13" i="22"/>
  <c r="L13" i="22" s="1"/>
  <c r="L11" i="22"/>
  <c r="G10" i="22"/>
  <c r="F10" i="22"/>
  <c r="E10" i="22"/>
  <c r="D10" i="22"/>
  <c r="G7" i="22"/>
  <c r="F7" i="22"/>
  <c r="E7" i="22"/>
  <c r="D7" i="22"/>
  <c r="B7" i="22"/>
  <c r="L7" i="22" s="1"/>
  <c r="G5" i="22"/>
  <c r="F5" i="22"/>
  <c r="E5" i="22"/>
  <c r="D5" i="22"/>
  <c r="B5" i="22"/>
  <c r="L5" i="22" s="1"/>
  <c r="G3" i="22"/>
  <c r="F3" i="22"/>
  <c r="E3" i="22"/>
  <c r="D3" i="22"/>
  <c r="B3" i="22"/>
  <c r="L3" i="22" s="1"/>
  <c r="G5" i="20"/>
  <c r="F5" i="20"/>
  <c r="E5" i="20"/>
  <c r="D5" i="20"/>
  <c r="B5" i="20"/>
  <c r="L5" i="20" s="1"/>
  <c r="B10" i="20"/>
  <c r="L10" i="20" s="1"/>
  <c r="B7" i="20"/>
  <c r="L7" i="20" s="1"/>
  <c r="G7" i="20"/>
  <c r="F7" i="20"/>
  <c r="E7" i="20"/>
  <c r="D7" i="20"/>
  <c r="G9" i="20"/>
  <c r="F9" i="20"/>
  <c r="E9" i="20"/>
  <c r="D9" i="20"/>
  <c r="G8" i="20"/>
  <c r="F8" i="20"/>
  <c r="E8" i="20"/>
  <c r="D8" i="20"/>
  <c r="B8" i="20"/>
  <c r="L8" i="20" s="1"/>
  <c r="L5" i="19"/>
  <c r="G3" i="20"/>
  <c r="F3" i="20"/>
  <c r="E3" i="20"/>
  <c r="D3" i="20"/>
  <c r="B3" i="20"/>
  <c r="L3" i="20" s="1"/>
  <c r="G13" i="21"/>
  <c r="F13" i="21"/>
  <c r="E13" i="21"/>
  <c r="D13" i="21"/>
  <c r="B13" i="21"/>
  <c r="L13" i="21" s="1"/>
  <c r="G19" i="21"/>
  <c r="F19" i="21"/>
  <c r="E19" i="21"/>
  <c r="D19" i="21"/>
  <c r="B19" i="21"/>
  <c r="L19" i="21"/>
  <c r="G17" i="21"/>
  <c r="F17" i="21"/>
  <c r="E17" i="21"/>
  <c r="D17" i="21"/>
  <c r="B17" i="21"/>
  <c r="L17" i="21" s="1"/>
  <c r="G16" i="21"/>
  <c r="F16" i="21"/>
  <c r="E16" i="21"/>
  <c r="D16" i="21"/>
  <c r="B16" i="21"/>
  <c r="L16" i="21" s="1"/>
  <c r="B14" i="21"/>
  <c r="L14" i="21" s="1"/>
  <c r="L4" i="21"/>
  <c r="L6" i="21"/>
  <c r="B10" i="21"/>
  <c r="L10" i="21" s="1"/>
  <c r="G10" i="21"/>
  <c r="F10" i="21"/>
  <c r="E10" i="21"/>
  <c r="D10" i="21"/>
  <c r="B7" i="21"/>
  <c r="L7" i="21" s="1"/>
  <c r="G7" i="21"/>
  <c r="F7" i="21"/>
  <c r="E7" i="21"/>
  <c r="D7" i="21"/>
  <c r="B6" i="21"/>
  <c r="G6" i="21"/>
  <c r="F6" i="21"/>
  <c r="E6" i="21"/>
  <c r="D6" i="21"/>
  <c r="B5" i="21"/>
  <c r="L5" i="21" s="1"/>
  <c r="G22" i="21"/>
  <c r="F22" i="21"/>
  <c r="E22" i="21"/>
  <c r="D22" i="21"/>
  <c r="B22" i="21"/>
  <c r="G18" i="21"/>
  <c r="F18" i="21"/>
  <c r="E18" i="21"/>
  <c r="D18" i="21"/>
  <c r="B18" i="21"/>
  <c r="G15" i="21"/>
  <c r="F15" i="21"/>
  <c r="E15" i="21"/>
  <c r="D15" i="21"/>
  <c r="B15" i="21"/>
  <c r="L15" i="21" s="1"/>
  <c r="G14" i="21"/>
  <c r="F14" i="21"/>
  <c r="E14" i="21"/>
  <c r="D14" i="21"/>
  <c r="G12" i="21"/>
  <c r="F12" i="21"/>
  <c r="E12" i="21"/>
  <c r="D12" i="21"/>
  <c r="G11" i="21"/>
  <c r="F11" i="21"/>
  <c r="E11" i="21"/>
  <c r="D11" i="21"/>
  <c r="B11" i="21"/>
  <c r="L11" i="21" s="1"/>
  <c r="G8" i="21"/>
  <c r="F8" i="21"/>
  <c r="E8" i="21"/>
  <c r="D8" i="21"/>
  <c r="B8" i="21"/>
  <c r="L8" i="21" s="1"/>
  <c r="G5" i="21"/>
  <c r="F5" i="21"/>
  <c r="E5" i="21"/>
  <c r="D5" i="21"/>
  <c r="G4" i="21"/>
  <c r="F4" i="21"/>
  <c r="E4" i="21"/>
  <c r="D4" i="21"/>
  <c r="D20" i="21" s="1"/>
  <c r="B4" i="21"/>
  <c r="G3" i="21"/>
  <c r="G20" i="21" s="1"/>
  <c r="F3" i="21"/>
  <c r="F20" i="21" s="1"/>
  <c r="E3" i="21"/>
  <c r="E20" i="21" s="1"/>
  <c r="D3" i="21"/>
  <c r="B3" i="21"/>
  <c r="L3" i="21" s="1"/>
  <c r="L17" i="22" l="1"/>
  <c r="G17" i="22"/>
  <c r="F17" i="22"/>
  <c r="E17" i="22"/>
  <c r="D17" i="22"/>
  <c r="L20" i="22"/>
  <c r="L18" i="21"/>
  <c r="L20" i="21" s="1"/>
  <c r="L23" i="21" s="1"/>
  <c r="G15" i="20"/>
  <c r="F15" i="20"/>
  <c r="E15" i="20"/>
  <c r="D15" i="20"/>
  <c r="B15" i="20"/>
  <c r="L15" i="20" s="1"/>
  <c r="G12" i="20"/>
  <c r="F12" i="20"/>
  <c r="E12" i="20"/>
  <c r="D12" i="20"/>
  <c r="B12" i="20"/>
  <c r="L12" i="20" s="1"/>
  <c r="G11" i="20"/>
  <c r="F11" i="20"/>
  <c r="E11" i="20"/>
  <c r="D11" i="20"/>
  <c r="B11" i="20"/>
  <c r="L11" i="20" s="1"/>
  <c r="G10" i="20"/>
  <c r="F10" i="20"/>
  <c r="E10" i="20"/>
  <c r="D10" i="20"/>
  <c r="G6" i="20"/>
  <c r="F6" i="20"/>
  <c r="E6" i="20"/>
  <c r="D6" i="20"/>
  <c r="B6" i="20"/>
  <c r="L6" i="20" s="1"/>
  <c r="G4" i="20"/>
  <c r="F4" i="20"/>
  <c r="E4" i="20"/>
  <c r="D4" i="20"/>
  <c r="B4" i="20"/>
  <c r="L4" i="20" s="1"/>
  <c r="G14" i="19"/>
  <c r="F14" i="19"/>
  <c r="E14" i="19"/>
  <c r="D14" i="19"/>
  <c r="B14" i="19"/>
  <c r="L14" i="19" s="1"/>
  <c r="B11" i="19"/>
  <c r="L11" i="19" s="1"/>
  <c r="L9" i="19"/>
  <c r="G9" i="19"/>
  <c r="F9" i="19"/>
  <c r="E9" i="19"/>
  <c r="D9" i="19"/>
  <c r="G8" i="19"/>
  <c r="F8" i="19"/>
  <c r="E8" i="19"/>
  <c r="D8" i="19"/>
  <c r="G7" i="19"/>
  <c r="F7" i="19"/>
  <c r="E7" i="19"/>
  <c r="D7" i="19"/>
  <c r="B7" i="19"/>
  <c r="L7" i="19" s="1"/>
  <c r="G11" i="19"/>
  <c r="F11" i="19"/>
  <c r="E11" i="19"/>
  <c r="D11" i="19"/>
  <c r="B4" i="19"/>
  <c r="L4" i="19" s="1"/>
  <c r="B3" i="19"/>
  <c r="G4" i="19"/>
  <c r="F4" i="19"/>
  <c r="E4" i="19"/>
  <c r="D4" i="19"/>
  <c r="L13" i="20" l="1"/>
  <c r="L16" i="20" s="1"/>
  <c r="E13" i="20"/>
  <c r="F13" i="20"/>
  <c r="G13" i="20"/>
  <c r="D13" i="20"/>
  <c r="L3" i="19" l="1"/>
  <c r="G10" i="19" l="1"/>
  <c r="F10" i="19"/>
  <c r="E10" i="19"/>
  <c r="D10" i="19"/>
  <c r="B10" i="19"/>
  <c r="L10" i="19" s="1"/>
  <c r="G6" i="19"/>
  <c r="F6" i="19"/>
  <c r="E6" i="19"/>
  <c r="D6" i="19"/>
  <c r="B6" i="19"/>
  <c r="G5" i="19"/>
  <c r="F5" i="19"/>
  <c r="E5" i="19"/>
  <c r="D5" i="19"/>
  <c r="G3" i="19"/>
  <c r="F3" i="19"/>
  <c r="E3" i="19"/>
  <c r="D3" i="19"/>
  <c r="D12" i="19" l="1"/>
  <c r="L6" i="19"/>
  <c r="L12" i="19" s="1"/>
  <c r="L15" i="19" s="1"/>
  <c r="E12" i="19"/>
  <c r="F12" i="19"/>
  <c r="G12" i="19"/>
  <c r="G12" i="14"/>
  <c r="F12" i="14"/>
  <c r="E12" i="14"/>
  <c r="D12" i="14"/>
  <c r="B12" i="14"/>
  <c r="L12" i="14" s="1"/>
  <c r="G8" i="18"/>
  <c r="F8" i="18"/>
  <c r="E8" i="18"/>
  <c r="D8" i="18"/>
  <c r="B8" i="18"/>
  <c r="L8" i="18" s="1"/>
  <c r="G7" i="18"/>
  <c r="F7" i="18"/>
  <c r="E7" i="18"/>
  <c r="D7" i="18"/>
  <c r="B7" i="18"/>
  <c r="G8" i="17"/>
  <c r="F8" i="17"/>
  <c r="E8" i="17"/>
  <c r="D8" i="17"/>
  <c r="B8" i="17"/>
  <c r="L8" i="17" s="1"/>
  <c r="G8" i="15"/>
  <c r="F8" i="15"/>
  <c r="E8" i="15"/>
  <c r="D8" i="15"/>
  <c r="B8" i="15"/>
  <c r="L8" i="15" s="1"/>
  <c r="L4" i="18"/>
  <c r="G4" i="18"/>
  <c r="F4" i="18"/>
  <c r="E4" i="18"/>
  <c r="D4" i="18"/>
  <c r="L4" i="17"/>
  <c r="G4" i="17"/>
  <c r="F4" i="17"/>
  <c r="E4" i="17"/>
  <c r="D4" i="17"/>
  <c r="L7" i="18" l="1"/>
  <c r="B8" i="16"/>
  <c r="D8" i="16"/>
  <c r="E8" i="16"/>
  <c r="F8" i="16"/>
  <c r="G8" i="16"/>
  <c r="L8" i="14"/>
  <c r="G8" i="14"/>
  <c r="F8" i="14"/>
  <c r="E8" i="14"/>
  <c r="D8" i="14"/>
  <c r="D6" i="17"/>
  <c r="E6" i="17"/>
  <c r="F6" i="17"/>
  <c r="G6" i="17"/>
  <c r="L6" i="17"/>
  <c r="L8" i="16" l="1"/>
  <c r="L3" i="16" l="1"/>
  <c r="G3" i="16"/>
  <c r="F3" i="16"/>
  <c r="E3" i="16"/>
  <c r="D3" i="16"/>
  <c r="G5" i="18" l="1"/>
  <c r="G6" i="18"/>
  <c r="F5" i="18"/>
  <c r="F6" i="18"/>
  <c r="E5" i="18"/>
  <c r="E6" i="18"/>
  <c r="D5" i="18"/>
  <c r="D6" i="18"/>
  <c r="B6" i="18"/>
  <c r="L6" i="18" s="1"/>
  <c r="B5" i="18"/>
  <c r="L5" i="18" s="1"/>
  <c r="G3" i="18" l="1"/>
  <c r="G9" i="18" s="1"/>
  <c r="F3" i="18"/>
  <c r="E3" i="18"/>
  <c r="D3" i="18"/>
  <c r="D9" i="18" s="1"/>
  <c r="B3" i="18"/>
  <c r="L3" i="18" s="1"/>
  <c r="F9" i="18" l="1"/>
  <c r="E9" i="18"/>
  <c r="L9" i="18"/>
  <c r="G5" i="17"/>
  <c r="F5" i="17"/>
  <c r="E5" i="17"/>
  <c r="D5" i="17"/>
  <c r="B5" i="17"/>
  <c r="L5" i="17" s="1"/>
  <c r="G3" i="17"/>
  <c r="F3" i="17"/>
  <c r="E3" i="17"/>
  <c r="D3" i="17"/>
  <c r="L3" i="17"/>
  <c r="G7" i="17"/>
  <c r="F7" i="17"/>
  <c r="E7" i="17"/>
  <c r="D7" i="17"/>
  <c r="B7" i="17"/>
  <c r="L7" i="17" s="1"/>
  <c r="B6" i="16"/>
  <c r="L4" i="16"/>
  <c r="L5" i="16"/>
  <c r="G5" i="16"/>
  <c r="F5" i="16"/>
  <c r="E5" i="16"/>
  <c r="D5" i="16"/>
  <c r="G7" i="16"/>
  <c r="F7" i="16"/>
  <c r="E7" i="16"/>
  <c r="D7" i="16"/>
  <c r="B7" i="16"/>
  <c r="L7" i="16" s="1"/>
  <c r="G6" i="16"/>
  <c r="F6" i="16"/>
  <c r="E6" i="16"/>
  <c r="D6" i="16"/>
  <c r="L6" i="16"/>
  <c r="G4" i="16"/>
  <c r="F4" i="16"/>
  <c r="E4" i="16"/>
  <c r="D4" i="16"/>
  <c r="G6" i="15"/>
  <c r="F6" i="15"/>
  <c r="E6" i="15"/>
  <c r="D6" i="15"/>
  <c r="B5" i="15"/>
  <c r="G4" i="15"/>
  <c r="F4" i="15"/>
  <c r="E4" i="15"/>
  <c r="D4" i="15"/>
  <c r="B4" i="15"/>
  <c r="L4" i="15" s="1"/>
  <c r="G11" i="14"/>
  <c r="F11" i="14"/>
  <c r="E11" i="14"/>
  <c r="D11" i="14"/>
  <c r="B11" i="14"/>
  <c r="L11" i="14" s="1"/>
  <c r="G7" i="15"/>
  <c r="F7" i="15"/>
  <c r="E7" i="15"/>
  <c r="D7" i="15"/>
  <c r="B7" i="15"/>
  <c r="L7" i="15" s="1"/>
  <c r="G10" i="14"/>
  <c r="F10" i="14"/>
  <c r="E10" i="14"/>
  <c r="D10" i="14"/>
  <c r="L10" i="14"/>
  <c r="G3" i="15"/>
  <c r="F3" i="15"/>
  <c r="E3" i="15"/>
  <c r="D3" i="15"/>
  <c r="B3" i="15"/>
  <c r="G5" i="15"/>
  <c r="F5" i="15"/>
  <c r="E5" i="15"/>
  <c r="D5" i="15"/>
  <c r="G9" i="14"/>
  <c r="F9" i="14"/>
  <c r="E9" i="14"/>
  <c r="D9" i="14"/>
  <c r="B9" i="14"/>
  <c r="L9" i="14" s="1"/>
  <c r="G7" i="14"/>
  <c r="F7" i="14"/>
  <c r="E7" i="14"/>
  <c r="D7" i="14"/>
  <c r="B7" i="14"/>
  <c r="G9" i="15" l="1"/>
  <c r="E13" i="14"/>
  <c r="G9" i="17"/>
  <c r="F13" i="14"/>
  <c r="G13" i="14"/>
  <c r="G9" i="16"/>
  <c r="F9" i="16"/>
  <c r="E9" i="16"/>
  <c r="E9" i="17"/>
  <c r="F9" i="17"/>
  <c r="L9" i="17"/>
  <c r="D9" i="17"/>
  <c r="D9" i="16"/>
  <c r="L9" i="16"/>
  <c r="F9" i="15"/>
  <c r="E9" i="15"/>
  <c r="D9" i="15"/>
  <c r="L3" i="15"/>
  <c r="L5" i="15"/>
  <c r="D13" i="14"/>
  <c r="L7" i="14"/>
  <c r="L13" i="14" s="1"/>
  <c r="L9" i="15" l="1"/>
</calcChain>
</file>

<file path=xl/sharedStrings.xml><?xml version="1.0" encoding="utf-8"?>
<sst xmlns="http://schemas.openxmlformats.org/spreadsheetml/2006/main" count="303" uniqueCount="77">
  <si>
    <t>Tauki</t>
  </si>
  <si>
    <t>Produkta nosaukums</t>
  </si>
  <si>
    <t>Bruto</t>
  </si>
  <si>
    <t>Neto</t>
  </si>
  <si>
    <t>Enerģija</t>
  </si>
  <si>
    <t>olb.v</t>
  </si>
  <si>
    <t>ogļ.h.</t>
  </si>
  <si>
    <t>Griķi</t>
  </si>
  <si>
    <r>
      <t xml:space="preserve">Auzu pārslas, </t>
    </r>
    <r>
      <rPr>
        <i/>
        <sz val="12"/>
        <color theme="1"/>
        <rFont val="Times New Roman"/>
        <family val="1"/>
      </rPr>
      <t>pilngraudu</t>
    </r>
  </si>
  <si>
    <r>
      <t xml:space="preserve">Makaroni, </t>
    </r>
    <r>
      <rPr>
        <i/>
        <sz val="12"/>
        <color theme="1"/>
        <rFont val="Times New Roman"/>
        <family val="1"/>
      </rPr>
      <t>pilngraudu</t>
    </r>
  </si>
  <si>
    <t>Olb.v.,g</t>
  </si>
  <si>
    <t>Tauki, g</t>
  </si>
  <si>
    <t>Ogļh., g</t>
  </si>
  <si>
    <t>Uzturvērtība 100 g produkta</t>
  </si>
  <si>
    <t>Uzturvielas, g</t>
  </si>
  <si>
    <t>Enerģija, kcal</t>
  </si>
  <si>
    <t>Daudzums (bruto), kg              5 dienām</t>
  </si>
  <si>
    <t>Daudzums 1 bērnam dienā, g</t>
  </si>
  <si>
    <t>Piens, UHT, 2,5%</t>
  </si>
  <si>
    <t>Pupiņas, sarkanās, konservētas</t>
  </si>
  <si>
    <t>Kopā</t>
  </si>
  <si>
    <t>MK not.nr.172 komplekso pusdienu "normas" (1-12.klasēm).</t>
  </si>
  <si>
    <t>16...38</t>
  </si>
  <si>
    <t>12 …37</t>
  </si>
  <si>
    <t>55...147</t>
  </si>
  <si>
    <t>490...980</t>
  </si>
  <si>
    <t>Piezīme: Kausētais siers jāieliek pakā (no ledusskapja) īsi pirms pakas izsniegšanas izglītojamiem/vecākiem.</t>
  </si>
  <si>
    <t>Piena dzēriens, UHT, ar augļu/ogu piedevu, 200 ml</t>
  </si>
  <si>
    <t>Olas (A kat., L/M izm.), 10 gab.</t>
  </si>
  <si>
    <t>Olb.v</t>
  </si>
  <si>
    <t>2 gab.</t>
  </si>
  <si>
    <t>10 gab.</t>
  </si>
  <si>
    <r>
      <t xml:space="preserve">Rīsi, </t>
    </r>
    <r>
      <rPr>
        <i/>
        <sz val="12"/>
        <color theme="1"/>
        <rFont val="Times New Roman"/>
        <family val="1"/>
      </rPr>
      <t>brūnie</t>
    </r>
  </si>
  <si>
    <r>
      <t xml:space="preserve">Zaļie zirnīši, </t>
    </r>
    <r>
      <rPr>
        <i/>
        <sz val="12"/>
        <color theme="1"/>
        <rFont val="Times New Roman"/>
        <family val="1"/>
      </rPr>
      <t>konservēti</t>
    </r>
  </si>
  <si>
    <r>
      <t>Pankūku  milti (</t>
    </r>
    <r>
      <rPr>
        <i/>
        <sz val="12"/>
        <color theme="1"/>
        <rFont val="Times New Roman"/>
        <family val="1"/>
      </rPr>
      <t>miltu maisījums Dobele plānās pankūkas</t>
    </r>
    <r>
      <rPr>
        <sz val="12"/>
        <color theme="1"/>
        <rFont val="Times New Roman"/>
        <family val="1"/>
      </rPr>
      <t>)</t>
    </r>
  </si>
  <si>
    <r>
      <t xml:space="preserve">Baltās pupiņas, </t>
    </r>
    <r>
      <rPr>
        <i/>
        <sz val="12"/>
        <color theme="1"/>
        <rFont val="Times New Roman"/>
        <family val="1"/>
      </rPr>
      <t>konservētas</t>
    </r>
  </si>
  <si>
    <r>
      <t xml:space="preserve">Bietes, </t>
    </r>
    <r>
      <rPr>
        <i/>
        <sz val="12"/>
        <color theme="1"/>
        <rFont val="Times New Roman"/>
        <family val="1"/>
      </rPr>
      <t>vārītas, mizotas</t>
    </r>
    <r>
      <rPr>
        <sz val="12"/>
        <color theme="1"/>
        <rFont val="Times New Roman"/>
        <family val="1"/>
      </rPr>
      <t xml:space="preserve"> (vakuumā )</t>
    </r>
  </si>
  <si>
    <r>
      <t xml:space="preserve">Saulespuķu sēklas, </t>
    </r>
    <r>
      <rPr>
        <i/>
        <sz val="11"/>
        <color theme="1"/>
        <rFont val="Times New Roman"/>
        <family val="1"/>
      </rPr>
      <t>lobītas</t>
    </r>
  </si>
  <si>
    <t>Piecgraudu pārslas</t>
  </si>
  <si>
    <r>
      <t xml:space="preserve">Lēcas, </t>
    </r>
    <r>
      <rPr>
        <i/>
        <sz val="12"/>
        <color theme="1"/>
        <rFont val="Times New Roman"/>
        <family val="1"/>
      </rPr>
      <t xml:space="preserve">konservētas </t>
    </r>
  </si>
  <si>
    <t>Sausmaizītes, rudzu</t>
  </si>
  <si>
    <t>Kukurūza, kons.</t>
  </si>
  <si>
    <t>Tunzivs, eļļā (kons.)</t>
  </si>
  <si>
    <t>Burkāni</t>
  </si>
  <si>
    <t xml:space="preserve">Žāvētu augļu, riekstu maisījums </t>
  </si>
  <si>
    <t xml:space="preserve">Āboli </t>
  </si>
  <si>
    <t>Kāposti (vai Ķīnas kāposti)</t>
  </si>
  <si>
    <t xml:space="preserve">Grūbas </t>
  </si>
  <si>
    <t>Miežu putraimi</t>
  </si>
  <si>
    <t>Apelsīni</t>
  </si>
  <si>
    <t>± 200 g</t>
  </si>
  <si>
    <t>Daudzums (bruto), kg             10 dienām</t>
  </si>
  <si>
    <t>Šķeltie zirņi</t>
  </si>
  <si>
    <t>Kviešu milti</t>
  </si>
  <si>
    <r>
      <t>Piens, UHT, 2.5% (</t>
    </r>
    <r>
      <rPr>
        <i/>
        <sz val="12"/>
        <color theme="1"/>
        <rFont val="Times New Roman"/>
        <family val="1"/>
      </rPr>
      <t>vai 2% vai 3.2%</t>
    </r>
    <r>
      <rPr>
        <sz val="12"/>
        <color theme="1"/>
        <rFont val="Times New Roman"/>
        <family val="1"/>
      </rPr>
      <t>)</t>
    </r>
  </si>
  <si>
    <r>
      <t>Apelsīni/Āboli (v</t>
    </r>
    <r>
      <rPr>
        <i/>
        <sz val="12"/>
        <color theme="1"/>
        <rFont val="Times New Roman"/>
        <family val="1"/>
      </rPr>
      <t>ai Persiku kompots ~800g bruto vai cits augļu kompots)</t>
    </r>
  </si>
  <si>
    <t>Zaļie zirnīši, kons.</t>
  </si>
  <si>
    <t>Rozīnes</t>
  </si>
  <si>
    <r>
      <rPr>
        <sz val="12"/>
        <color rgb="FFFF0000"/>
        <rFont val="Times New Roman"/>
        <family val="1"/>
      </rPr>
      <t>Papildus:</t>
    </r>
    <r>
      <rPr>
        <sz val="12"/>
        <color theme="1"/>
        <rFont val="Times New Roman"/>
        <family val="1"/>
      </rPr>
      <t xml:space="preserve"> Rapšu vai saulespuķu eļļa</t>
    </r>
  </si>
  <si>
    <t>Daudzums (bruto), kg             20 dienām</t>
  </si>
  <si>
    <r>
      <t>Sausmaizītes, pilgraudu (</t>
    </r>
    <r>
      <rPr>
        <i/>
        <sz val="11"/>
        <color theme="1"/>
        <rFont val="Times New Roman"/>
        <family val="1"/>
      </rPr>
      <t>vai līdzvērtīgas</t>
    </r>
    <r>
      <rPr>
        <sz val="11"/>
        <color theme="1"/>
        <rFont val="Times New Roman"/>
        <family val="1"/>
      </rPr>
      <t>)</t>
    </r>
  </si>
  <si>
    <t>Pupiņas (baltās, kaltētas)</t>
  </si>
  <si>
    <t>1 gab.</t>
  </si>
  <si>
    <t>1/2 gab.</t>
  </si>
  <si>
    <r>
      <t xml:space="preserve">Štovēti kāposti, </t>
    </r>
    <r>
      <rPr>
        <i/>
        <sz val="12"/>
        <color theme="1"/>
        <rFont val="Times New Roman"/>
        <family val="1"/>
      </rPr>
      <t>fasēti (var uzglabāt līdz 20⁰C)</t>
    </r>
  </si>
  <si>
    <t>Tomāti (mizoti) savā sulā, kons.</t>
  </si>
  <si>
    <t>Ābolu sula vai cita augļu, ogu sula</t>
  </si>
  <si>
    <t>Zemesrieksti</t>
  </si>
  <si>
    <r>
      <t xml:space="preserve">Kausētais siers                   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"Dzintars", "Azaids" vai cits</t>
    </r>
    <r>
      <rPr>
        <sz val="12"/>
        <rFont val="Times New Roman"/>
        <family val="1"/>
      </rPr>
      <t>)</t>
    </r>
  </si>
  <si>
    <t>Manna</t>
  </si>
  <si>
    <r>
      <t>Dateles (</t>
    </r>
    <r>
      <rPr>
        <i/>
        <sz val="11"/>
        <color theme="1"/>
        <rFont val="Times New Roman"/>
        <family val="1"/>
      </rPr>
      <t>žāvētas, bez kauliņiem</t>
    </r>
    <r>
      <rPr>
        <sz val="11"/>
        <color theme="1"/>
        <rFont val="Times New Roman"/>
        <family val="1"/>
      </rPr>
      <t>)</t>
    </r>
  </si>
  <si>
    <t xml:space="preserve">Pilgraudu auzu milti </t>
  </si>
  <si>
    <r>
      <t>Piecu sēklu maisījums (</t>
    </r>
    <r>
      <rPr>
        <i/>
        <sz val="11"/>
        <color theme="1"/>
        <rFont val="Times New Roman"/>
        <family val="1"/>
      </rPr>
      <t xml:space="preserve">saulespuķu, sezama, ķirbju sēklas, linsēklas, zelta linsēklas </t>
    </r>
    <r>
      <rPr>
        <sz val="11"/>
        <color theme="1"/>
        <rFont val="Times New Roman"/>
        <family val="1"/>
      </rPr>
      <t>)</t>
    </r>
  </si>
  <si>
    <r>
      <rPr>
        <sz val="12"/>
        <color rgb="FFFF0000"/>
        <rFont val="Times New Roman"/>
        <family val="1"/>
      </rPr>
      <t>Pusžāvēta desa</t>
    </r>
    <r>
      <rPr>
        <sz val="12"/>
        <color rgb="FF000000"/>
        <rFont val="Times New Roman"/>
        <family val="1"/>
      </rPr>
      <t xml:space="preserve"> Bērniem (Zaļā karotīte)</t>
    </r>
  </si>
  <si>
    <t>Piezīme: Kausētais siers un pusžāvētā desa jāieliek pakā (no ledusskapja) īsi pirms pakas izsniegšanas izglītojamiem/vecākiem.</t>
  </si>
  <si>
    <t>3.pielikums
Iepirkuma (identifikācijas Nr.RD IKSD 2021/6) nolikumam</t>
  </si>
  <si>
    <t>PARAUGI
pārtikas produktu sortimentam pusdienu aizvietošanai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</si>
</sst>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3" fillId="0" borderId="0"/>
  </cellStyleXfs>
  <cellXfs count="121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4" xfId="0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2" fontId="1" fillId="6" borderId="1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" fillId="4" borderId="1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7" fillId="0" borderId="0" xfId="0" applyFont="1"/>
    <xf numFmtId="0" fontId="1" fillId="0" borderId="0" xfId="0" applyFont="1"/>
    <xf numFmtId="0" fontId="1" fillId="2" borderId="0" xfId="0" applyFont="1" applyFill="1"/>
    <xf numFmtId="0" fontId="1" fillId="8" borderId="0" xfId="0" applyFont="1" applyFill="1"/>
    <xf numFmtId="0" fontId="1" fillId="0" borderId="6" xfId="0" applyFont="1" applyBorder="1"/>
    <xf numFmtId="0" fontId="4" fillId="2" borderId="2" xfId="0" applyFont="1" applyFill="1" applyBorder="1"/>
    <xf numFmtId="0" fontId="4" fillId="8" borderId="2" xfId="0" applyFont="1" applyFill="1" applyBorder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7" borderId="1" xfId="0" applyFont="1" applyFill="1" applyBorder="1" applyAlignment="1">
      <alignment horizontal="center"/>
    </xf>
    <xf numFmtId="0" fontId="4" fillId="7" borderId="0" xfId="0" applyFont="1" applyFill="1" applyAlignment="1">
      <alignment horizontal="right"/>
    </xf>
    <xf numFmtId="0" fontId="1" fillId="7" borderId="0" xfId="0" applyFont="1" applyFill="1"/>
    <xf numFmtId="0" fontId="1" fillId="4" borderId="0" xfId="0" applyFont="1" applyFill="1" applyAlignment="1">
      <alignment wrapText="1"/>
    </xf>
    <xf numFmtId="0" fontId="1" fillId="4" borderId="0" xfId="0" applyFont="1" applyFill="1"/>
    <xf numFmtId="17" fontId="1" fillId="4" borderId="0" xfId="0" applyNumberFormat="1" applyFont="1" applyFill="1"/>
    <xf numFmtId="0" fontId="9" fillId="4" borderId="1" xfId="0" applyFont="1" applyFill="1" applyBorder="1" applyAlignment="1">
      <alignment wrapText="1"/>
    </xf>
    <xf numFmtId="0" fontId="1" fillId="0" borderId="5" xfId="0" applyFont="1" applyBorder="1" applyAlignment="1">
      <alignment vertical="center" wrapText="1"/>
    </xf>
    <xf numFmtId="1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0" fillId="4" borderId="0" xfId="0" applyFont="1" applyFill="1"/>
    <xf numFmtId="0" fontId="1" fillId="2" borderId="6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2" fontId="1" fillId="6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2" fontId="4" fillId="7" borderId="8" xfId="0" applyNumberFormat="1" applyFont="1" applyFill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8" borderId="7" xfId="0" applyNumberFormat="1" applyFont="1" applyFill="1" applyBorder="1" applyAlignment="1">
      <alignment horizontal="center" vertical="center"/>
    </xf>
    <xf numFmtId="2" fontId="4" fillId="7" borderId="0" xfId="0" applyNumberFormat="1" applyFont="1" applyFill="1" applyAlignment="1">
      <alignment horizontal="center" vertical="center"/>
    </xf>
    <xf numFmtId="0" fontId="3" fillId="0" borderId="1" xfId="1" applyFont="1" applyBorder="1"/>
    <xf numFmtId="0" fontId="1" fillId="0" borderId="0" xfId="0" applyFont="1" applyFill="1"/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4" fillId="6" borderId="8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wrapText="1"/>
    </xf>
  </cellXfs>
  <cellStyles count="4">
    <cellStyle name="Normal 2" xfId="1" xr:uid="{00000000-0005-0000-0000-000001000000}"/>
    <cellStyle name="Normal 2 6" xfId="2" xr:uid="{00000000-0005-0000-0000-000002000000}"/>
    <cellStyle name="Normal 4 2 2" xfId="3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82"/>
  <sheetViews>
    <sheetView tabSelected="1" workbookViewId="0">
      <pane ySplit="6" topLeftCell="A7" activePane="bottomLeft" state="frozen"/>
      <selection pane="bottomLeft" activeCell="A3" sqref="A3:L3"/>
    </sheetView>
  </sheetViews>
  <sheetFormatPr defaultRowHeight="15.5" x14ac:dyDescent="0.35"/>
  <cols>
    <col min="1" max="1" width="29.7265625" style="26" customWidth="1"/>
    <col min="2" max="3" width="8.7265625" style="26"/>
    <col min="4" max="7" width="8.7265625" style="27"/>
    <col min="8" max="11" width="8.7265625" style="28"/>
    <col min="12" max="12" width="12.81640625" style="26" customWidth="1"/>
    <col min="13" max="13" width="11.453125" style="26" customWidth="1"/>
    <col min="14" max="14" width="10.1796875" style="26" customWidth="1"/>
    <col min="15" max="16384" width="8.7265625" style="26"/>
  </cols>
  <sheetData>
    <row r="1" spans="1:53" ht="34" customHeight="1" x14ac:dyDescent="0.35">
      <c r="A1" s="113" t="s">
        <v>75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53" x14ac:dyDescent="0.35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53" ht="35" customHeight="1" x14ac:dyDescent="0.35">
      <c r="A3" s="115" t="s">
        <v>76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53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53" s="2" customFormat="1" ht="31.5" customHeight="1" x14ac:dyDescent="0.35">
      <c r="A5" s="20" t="s">
        <v>1</v>
      </c>
      <c r="B5" s="110" t="s">
        <v>17</v>
      </c>
      <c r="C5" s="110"/>
      <c r="D5" s="111" t="s">
        <v>14</v>
      </c>
      <c r="E5" s="111"/>
      <c r="F5" s="111"/>
      <c r="G5" s="70" t="s">
        <v>15</v>
      </c>
      <c r="H5" s="112" t="s">
        <v>13</v>
      </c>
      <c r="I5" s="112"/>
      <c r="J5" s="112"/>
      <c r="K5" s="112"/>
      <c r="L5" s="108" t="s">
        <v>16</v>
      </c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29"/>
    </row>
    <row r="6" spans="1:53" s="1" customFormat="1" ht="16" thickBot="1" x14ac:dyDescent="0.4">
      <c r="A6" s="21"/>
      <c r="B6" s="19" t="s">
        <v>2</v>
      </c>
      <c r="C6" s="7" t="s">
        <v>3</v>
      </c>
      <c r="D6" s="30" t="s">
        <v>10</v>
      </c>
      <c r="E6" s="30" t="s">
        <v>11</v>
      </c>
      <c r="F6" s="30" t="s">
        <v>12</v>
      </c>
      <c r="G6" s="30" t="s">
        <v>4</v>
      </c>
      <c r="H6" s="31" t="s">
        <v>5</v>
      </c>
      <c r="I6" s="31" t="s">
        <v>0</v>
      </c>
      <c r="J6" s="31" t="s">
        <v>6</v>
      </c>
      <c r="K6" s="31" t="s">
        <v>4</v>
      </c>
      <c r="L6" s="109"/>
      <c r="M6" s="47"/>
      <c r="N6" s="47"/>
      <c r="O6" s="47"/>
      <c r="P6" s="48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5"/>
    </row>
    <row r="7" spans="1:53" s="2" customFormat="1" ht="24" customHeight="1" x14ac:dyDescent="0.35">
      <c r="A7" s="4" t="s">
        <v>9</v>
      </c>
      <c r="B7" s="52">
        <f t="shared" ref="B7" si="0">C7*100/100</f>
        <v>100</v>
      </c>
      <c r="C7" s="59">
        <v>100</v>
      </c>
      <c r="D7" s="56">
        <f>C7*H7/100</f>
        <v>12</v>
      </c>
      <c r="E7" s="56">
        <f>C7*I7/100</f>
        <v>3.3</v>
      </c>
      <c r="F7" s="56">
        <f>C7*J7/100</f>
        <v>63.8</v>
      </c>
      <c r="G7" s="56">
        <f>C7*K7/100</f>
        <v>353</v>
      </c>
      <c r="H7" s="57">
        <v>12</v>
      </c>
      <c r="I7" s="57">
        <v>3.3</v>
      </c>
      <c r="J7" s="57">
        <v>63.8</v>
      </c>
      <c r="K7" s="57">
        <v>353</v>
      </c>
      <c r="L7" s="74">
        <f>B7*5/1000</f>
        <v>0.5</v>
      </c>
      <c r="M7" s="46"/>
      <c r="N7" s="46"/>
      <c r="O7" s="49"/>
      <c r="P7" s="50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5" customFormat="1" x14ac:dyDescent="0.3">
      <c r="A8" s="25" t="s">
        <v>48</v>
      </c>
      <c r="B8" s="81">
        <v>100</v>
      </c>
      <c r="C8" s="81">
        <v>100</v>
      </c>
      <c r="D8" s="56">
        <f>C8*H8/100</f>
        <v>10</v>
      </c>
      <c r="E8" s="56">
        <f>C8*I8/100</f>
        <v>1.3</v>
      </c>
      <c r="F8" s="56">
        <f>C8*J8/100</f>
        <v>66.3</v>
      </c>
      <c r="G8" s="56">
        <f>C8*K8/100</f>
        <v>317</v>
      </c>
      <c r="H8" s="77">
        <v>10</v>
      </c>
      <c r="I8" s="77">
        <v>1.3</v>
      </c>
      <c r="J8" s="77">
        <v>66.3</v>
      </c>
      <c r="K8" s="77">
        <v>317</v>
      </c>
      <c r="L8" s="13">
        <f>B8*5/1000</f>
        <v>0.5</v>
      </c>
    </row>
    <row r="9" spans="1:53" s="2" customFormat="1" x14ac:dyDescent="0.35">
      <c r="A9" s="10" t="s">
        <v>19</v>
      </c>
      <c r="B9" s="60">
        <f>C9*100/60</f>
        <v>83.333333333333329</v>
      </c>
      <c r="C9" s="61">
        <v>50</v>
      </c>
      <c r="D9" s="56">
        <f>C9*H9/100</f>
        <v>3.7</v>
      </c>
      <c r="E9" s="56">
        <f>C9*I9/100</f>
        <v>0.25</v>
      </c>
      <c r="F9" s="56">
        <f>C9*J9/100</f>
        <v>7.4</v>
      </c>
      <c r="G9" s="56">
        <f>C9*K9/100</f>
        <v>55</v>
      </c>
      <c r="H9" s="57">
        <v>7.4</v>
      </c>
      <c r="I9" s="57">
        <v>0.5</v>
      </c>
      <c r="J9" s="57">
        <v>14.8</v>
      </c>
      <c r="K9" s="57">
        <v>110</v>
      </c>
      <c r="L9" s="74">
        <f>B9*5/1000</f>
        <v>0.41666666666666663</v>
      </c>
      <c r="M9" s="51"/>
      <c r="N9" s="46"/>
      <c r="O9" s="49"/>
      <c r="P9" s="50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29"/>
    </row>
    <row r="10" spans="1:53" ht="31" x14ac:dyDescent="0.35">
      <c r="A10" s="71" t="s">
        <v>68</v>
      </c>
      <c r="B10" s="62">
        <v>40</v>
      </c>
      <c r="C10" s="62">
        <v>40</v>
      </c>
      <c r="D10" s="56">
        <f t="shared" ref="D10" si="1">C10*H10/100</f>
        <v>4.4000000000000004</v>
      </c>
      <c r="E10" s="56">
        <f t="shared" ref="E10" si="2">C10*I10/100</f>
        <v>10.4</v>
      </c>
      <c r="F10" s="56">
        <f t="shared" ref="F10" si="3">C10*J10/100</f>
        <v>0.64</v>
      </c>
      <c r="G10" s="56">
        <f t="shared" ref="G10" si="4">C10*K10/100</f>
        <v>114.8</v>
      </c>
      <c r="H10" s="58">
        <v>11</v>
      </c>
      <c r="I10" s="58">
        <v>26</v>
      </c>
      <c r="J10" s="58">
        <v>1.6</v>
      </c>
      <c r="K10" s="58">
        <v>287</v>
      </c>
      <c r="L10" s="74">
        <f t="shared" ref="L10" si="5">B10*5/1000</f>
        <v>0.2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3" s="2" customFormat="1" ht="31" x14ac:dyDescent="0.35">
      <c r="A11" s="4" t="s">
        <v>27</v>
      </c>
      <c r="B11" s="53">
        <f>C11*100/100</f>
        <v>40</v>
      </c>
      <c r="C11" s="6">
        <v>40</v>
      </c>
      <c r="D11" s="56">
        <f>C11*H11/100</f>
        <v>1.1200000000000001</v>
      </c>
      <c r="E11" s="56">
        <f>C11*I11/100</f>
        <v>0.6</v>
      </c>
      <c r="F11" s="56">
        <f>C11*J11/100</f>
        <v>3.72</v>
      </c>
      <c r="G11" s="56">
        <f>C11*K11/100</f>
        <v>24.8</v>
      </c>
      <c r="H11" s="57">
        <v>2.8</v>
      </c>
      <c r="I11" s="57">
        <v>1.5</v>
      </c>
      <c r="J11" s="57">
        <v>9.3000000000000007</v>
      </c>
      <c r="K11" s="57">
        <v>62</v>
      </c>
      <c r="L11" s="74">
        <f>B11*5/1000</f>
        <v>0.2</v>
      </c>
      <c r="M11" s="46"/>
      <c r="N11" s="46"/>
      <c r="O11" s="49"/>
      <c r="P11" s="49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29"/>
    </row>
    <row r="12" spans="1:53" x14ac:dyDescent="0.35">
      <c r="A12" s="8" t="s">
        <v>43</v>
      </c>
      <c r="B12" s="60">
        <f>C12*100/80</f>
        <v>200</v>
      </c>
      <c r="C12" s="61">
        <v>160</v>
      </c>
      <c r="D12" s="56">
        <f t="shared" ref="D12" si="6">C12*H12/100</f>
        <v>1.28</v>
      </c>
      <c r="E12" s="56">
        <f t="shared" ref="E12" si="7">C12*I12/100</f>
        <v>0.64</v>
      </c>
      <c r="F12" s="56">
        <f t="shared" ref="F12" si="8">C12*J12/100</f>
        <v>14.4</v>
      </c>
      <c r="G12" s="56">
        <f t="shared" ref="G12" si="9">C12*K12/100</f>
        <v>60.8</v>
      </c>
      <c r="H12" s="57">
        <v>0.8</v>
      </c>
      <c r="I12" s="57">
        <v>0.4</v>
      </c>
      <c r="J12" s="57">
        <v>9</v>
      </c>
      <c r="K12" s="57">
        <v>38</v>
      </c>
      <c r="L12" s="74">
        <f t="shared" ref="L12" si="10">B12*5/1000</f>
        <v>1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3" x14ac:dyDescent="0.35">
      <c r="A13" s="35" t="s">
        <v>20</v>
      </c>
      <c r="B13" s="36"/>
      <c r="C13" s="36"/>
      <c r="D13" s="83">
        <f>SUM(D7:D12)</f>
        <v>32.5</v>
      </c>
      <c r="E13" s="83">
        <f>SUM(E7:E12)</f>
        <v>16.489999999999998</v>
      </c>
      <c r="F13" s="83">
        <f>SUM(F7:F12)</f>
        <v>156.26</v>
      </c>
      <c r="G13" s="83">
        <f>SUM(G7:G12)</f>
        <v>925.39999999999986</v>
      </c>
      <c r="H13" s="84"/>
      <c r="I13" s="84"/>
      <c r="J13" s="84"/>
      <c r="K13" s="84"/>
      <c r="L13" s="96">
        <f>SUM(L7:L12)</f>
        <v>2.8166666666666664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3" s="38" customFormat="1" ht="26.5" customHeight="1" x14ac:dyDescent="0.35">
      <c r="A14" s="40" t="s">
        <v>21</v>
      </c>
      <c r="B14" s="18"/>
      <c r="C14" s="18"/>
      <c r="D14" s="18" t="s">
        <v>23</v>
      </c>
      <c r="E14" s="18" t="s">
        <v>22</v>
      </c>
      <c r="F14" s="18" t="s">
        <v>24</v>
      </c>
      <c r="G14" s="18" t="s">
        <v>25</v>
      </c>
      <c r="H14" s="18"/>
      <c r="I14" s="18"/>
      <c r="J14" s="18"/>
      <c r="K14" s="18"/>
      <c r="L14" s="18"/>
    </row>
    <row r="15" spans="1:53" s="38" customFormat="1" x14ac:dyDescent="0.35">
      <c r="A15" s="37"/>
      <c r="D15" s="39"/>
    </row>
    <row r="16" spans="1:53" s="38" customFormat="1" x14ac:dyDescent="0.35">
      <c r="A16" s="44" t="s">
        <v>26</v>
      </c>
      <c r="D16" s="39"/>
    </row>
    <row r="17" spans="4:4" s="38" customFormat="1" x14ac:dyDescent="0.35">
      <c r="D17" s="39"/>
    </row>
    <row r="18" spans="4:4" s="38" customFormat="1" x14ac:dyDescent="0.35"/>
    <row r="19" spans="4:4" s="38" customFormat="1" x14ac:dyDescent="0.35"/>
    <row r="20" spans="4:4" s="38" customFormat="1" x14ac:dyDescent="0.35"/>
    <row r="21" spans="4:4" s="38" customFormat="1" x14ac:dyDescent="0.35"/>
    <row r="22" spans="4:4" s="38" customFormat="1" x14ac:dyDescent="0.35"/>
    <row r="23" spans="4:4" s="38" customFormat="1" x14ac:dyDescent="0.35"/>
    <row r="24" spans="4:4" s="38" customFormat="1" x14ac:dyDescent="0.35"/>
    <row r="25" spans="4:4" s="38" customFormat="1" x14ac:dyDescent="0.35"/>
    <row r="26" spans="4:4" s="38" customFormat="1" x14ac:dyDescent="0.35"/>
    <row r="27" spans="4:4" s="38" customFormat="1" x14ac:dyDescent="0.35"/>
    <row r="28" spans="4:4" s="38" customFormat="1" x14ac:dyDescent="0.35"/>
    <row r="29" spans="4:4" s="38" customFormat="1" x14ac:dyDescent="0.35"/>
    <row r="30" spans="4:4" s="38" customFormat="1" x14ac:dyDescent="0.35"/>
    <row r="31" spans="4:4" s="38" customFormat="1" x14ac:dyDescent="0.35"/>
    <row r="32" spans="4:4" s="38" customFormat="1" x14ac:dyDescent="0.35"/>
    <row r="33" s="38" customFormat="1" x14ac:dyDescent="0.35"/>
    <row r="34" s="38" customFormat="1" x14ac:dyDescent="0.35"/>
    <row r="35" s="38" customFormat="1" x14ac:dyDescent="0.35"/>
    <row r="36" s="38" customFormat="1" x14ac:dyDescent="0.35"/>
    <row r="37" s="38" customFormat="1" x14ac:dyDescent="0.35"/>
    <row r="38" s="38" customFormat="1" x14ac:dyDescent="0.35"/>
    <row r="39" s="38" customFormat="1" x14ac:dyDescent="0.35"/>
    <row r="40" s="38" customFormat="1" x14ac:dyDescent="0.35"/>
    <row r="41" s="38" customFormat="1" x14ac:dyDescent="0.35"/>
    <row r="42" s="38" customFormat="1" x14ac:dyDescent="0.35"/>
    <row r="43" s="38" customFormat="1" x14ac:dyDescent="0.35"/>
    <row r="44" s="38" customFormat="1" x14ac:dyDescent="0.35"/>
    <row r="45" s="38" customFormat="1" x14ac:dyDescent="0.35"/>
    <row r="46" s="38" customFormat="1" x14ac:dyDescent="0.35"/>
    <row r="47" s="38" customFormat="1" x14ac:dyDescent="0.35"/>
    <row r="48" s="38" customFormat="1" x14ac:dyDescent="0.35"/>
    <row r="49" s="38" customFormat="1" x14ac:dyDescent="0.35"/>
    <row r="50" s="38" customFormat="1" x14ac:dyDescent="0.35"/>
    <row r="51" s="38" customFormat="1" x14ac:dyDescent="0.35"/>
    <row r="52" s="38" customFormat="1" x14ac:dyDescent="0.35"/>
    <row r="53" s="38" customFormat="1" x14ac:dyDescent="0.35"/>
    <row r="54" s="38" customFormat="1" x14ac:dyDescent="0.35"/>
    <row r="55" s="38" customFormat="1" x14ac:dyDescent="0.35"/>
    <row r="56" s="38" customFormat="1" x14ac:dyDescent="0.35"/>
    <row r="57" s="38" customFormat="1" x14ac:dyDescent="0.35"/>
    <row r="58" s="38" customFormat="1" x14ac:dyDescent="0.35"/>
    <row r="59" s="38" customFormat="1" x14ac:dyDescent="0.35"/>
    <row r="60" s="38" customFormat="1" x14ac:dyDescent="0.35"/>
    <row r="61" s="38" customFormat="1" x14ac:dyDescent="0.35"/>
    <row r="62" s="38" customFormat="1" x14ac:dyDescent="0.35"/>
    <row r="63" s="38" customFormat="1" x14ac:dyDescent="0.35"/>
    <row r="64" s="38" customFormat="1" x14ac:dyDescent="0.35"/>
    <row r="65" s="38" customFormat="1" x14ac:dyDescent="0.35"/>
    <row r="66" s="38" customFormat="1" x14ac:dyDescent="0.35"/>
    <row r="67" s="38" customFormat="1" x14ac:dyDescent="0.35"/>
    <row r="68" s="38" customFormat="1" x14ac:dyDescent="0.35"/>
    <row r="69" s="38" customFormat="1" x14ac:dyDescent="0.35"/>
    <row r="70" s="38" customFormat="1" x14ac:dyDescent="0.35"/>
    <row r="71" s="38" customFormat="1" x14ac:dyDescent="0.35"/>
    <row r="72" s="38" customFormat="1" x14ac:dyDescent="0.35"/>
    <row r="73" s="38" customFormat="1" x14ac:dyDescent="0.35"/>
    <row r="74" s="38" customFormat="1" x14ac:dyDescent="0.35"/>
    <row r="75" s="38" customFormat="1" x14ac:dyDescent="0.35"/>
    <row r="76" s="38" customFormat="1" x14ac:dyDescent="0.35"/>
    <row r="77" s="38" customFormat="1" x14ac:dyDescent="0.35"/>
    <row r="78" s="38" customFormat="1" x14ac:dyDescent="0.35"/>
    <row r="79" s="38" customFormat="1" x14ac:dyDescent="0.35"/>
    <row r="80" s="38" customFormat="1" x14ac:dyDescent="0.35"/>
    <row r="81" s="38" customFormat="1" x14ac:dyDescent="0.35"/>
    <row r="82" s="38" customFormat="1" x14ac:dyDescent="0.35"/>
    <row r="83" s="38" customFormat="1" x14ac:dyDescent="0.35"/>
    <row r="84" s="38" customFormat="1" x14ac:dyDescent="0.35"/>
    <row r="85" s="38" customFormat="1" x14ac:dyDescent="0.35"/>
    <row r="86" s="38" customFormat="1" x14ac:dyDescent="0.35"/>
    <row r="87" s="38" customFormat="1" x14ac:dyDescent="0.35"/>
    <row r="88" s="38" customFormat="1" x14ac:dyDescent="0.35"/>
    <row r="89" s="38" customFormat="1" x14ac:dyDescent="0.35"/>
    <row r="90" s="38" customFormat="1" x14ac:dyDescent="0.35"/>
    <row r="91" s="38" customFormat="1" x14ac:dyDescent="0.35"/>
    <row r="92" s="38" customFormat="1" x14ac:dyDescent="0.35"/>
    <row r="93" s="38" customFormat="1" x14ac:dyDescent="0.35"/>
    <row r="94" s="38" customFormat="1" x14ac:dyDescent="0.35"/>
    <row r="95" s="38" customFormat="1" x14ac:dyDescent="0.35"/>
    <row r="96" s="38" customFormat="1" x14ac:dyDescent="0.35"/>
    <row r="97" s="38" customFormat="1" x14ac:dyDescent="0.35"/>
    <row r="98" s="38" customFormat="1" x14ac:dyDescent="0.35"/>
    <row r="99" s="38" customFormat="1" x14ac:dyDescent="0.35"/>
    <row r="100" s="38" customFormat="1" x14ac:dyDescent="0.35"/>
    <row r="101" s="38" customFormat="1" x14ac:dyDescent="0.35"/>
    <row r="102" s="38" customFormat="1" x14ac:dyDescent="0.35"/>
    <row r="103" s="38" customFormat="1" x14ac:dyDescent="0.35"/>
    <row r="104" s="38" customFormat="1" x14ac:dyDescent="0.35"/>
    <row r="105" s="38" customFormat="1" x14ac:dyDescent="0.35"/>
    <row r="106" s="38" customFormat="1" x14ac:dyDescent="0.35"/>
    <row r="107" s="38" customFormat="1" x14ac:dyDescent="0.35"/>
    <row r="108" s="38" customFormat="1" x14ac:dyDescent="0.35"/>
    <row r="109" s="38" customFormat="1" x14ac:dyDescent="0.35"/>
    <row r="110" s="38" customFormat="1" x14ac:dyDescent="0.35"/>
    <row r="111" s="38" customFormat="1" x14ac:dyDescent="0.35"/>
    <row r="112" s="38" customFormat="1" x14ac:dyDescent="0.35"/>
    <row r="113" s="38" customFormat="1" x14ac:dyDescent="0.35"/>
    <row r="114" s="38" customFormat="1" x14ac:dyDescent="0.35"/>
    <row r="115" s="38" customFormat="1" x14ac:dyDescent="0.35"/>
    <row r="116" s="38" customFormat="1" x14ac:dyDescent="0.35"/>
    <row r="117" s="38" customFormat="1" x14ac:dyDescent="0.35"/>
    <row r="118" s="38" customFormat="1" x14ac:dyDescent="0.35"/>
    <row r="119" s="38" customFormat="1" x14ac:dyDescent="0.35"/>
    <row r="120" s="38" customFormat="1" x14ac:dyDescent="0.35"/>
    <row r="121" s="38" customFormat="1" x14ac:dyDescent="0.35"/>
    <row r="122" s="38" customFormat="1" x14ac:dyDescent="0.35"/>
    <row r="123" s="38" customFormat="1" x14ac:dyDescent="0.35"/>
    <row r="124" s="38" customFormat="1" x14ac:dyDescent="0.35"/>
    <row r="125" s="38" customFormat="1" x14ac:dyDescent="0.35"/>
    <row r="126" s="38" customFormat="1" x14ac:dyDescent="0.35"/>
    <row r="127" s="38" customFormat="1" x14ac:dyDescent="0.35"/>
    <row r="128" s="38" customFormat="1" x14ac:dyDescent="0.35"/>
    <row r="129" s="38" customFormat="1" x14ac:dyDescent="0.35"/>
    <row r="130" s="38" customFormat="1" x14ac:dyDescent="0.35"/>
    <row r="131" s="38" customFormat="1" x14ac:dyDescent="0.35"/>
    <row r="132" s="38" customFormat="1" x14ac:dyDescent="0.35"/>
    <row r="133" s="38" customFormat="1" x14ac:dyDescent="0.35"/>
    <row r="134" s="38" customFormat="1" x14ac:dyDescent="0.35"/>
    <row r="135" s="38" customFormat="1" x14ac:dyDescent="0.35"/>
    <row r="136" s="38" customFormat="1" x14ac:dyDescent="0.35"/>
    <row r="137" s="38" customFormat="1" x14ac:dyDescent="0.35"/>
    <row r="138" s="38" customFormat="1" x14ac:dyDescent="0.35"/>
    <row r="139" s="38" customFormat="1" x14ac:dyDescent="0.35"/>
    <row r="140" s="38" customFormat="1" x14ac:dyDescent="0.35"/>
    <row r="141" s="38" customFormat="1" x14ac:dyDescent="0.35"/>
    <row r="142" s="38" customFormat="1" x14ac:dyDescent="0.35"/>
    <row r="143" s="38" customFormat="1" x14ac:dyDescent="0.35"/>
    <row r="144" s="38" customFormat="1" x14ac:dyDescent="0.35"/>
    <row r="145" s="38" customFormat="1" x14ac:dyDescent="0.35"/>
    <row r="146" s="38" customFormat="1" x14ac:dyDescent="0.35"/>
    <row r="147" s="38" customFormat="1" x14ac:dyDescent="0.35"/>
    <row r="148" s="38" customFormat="1" x14ac:dyDescent="0.35"/>
    <row r="149" s="38" customFormat="1" x14ac:dyDescent="0.35"/>
    <row r="150" s="38" customFormat="1" x14ac:dyDescent="0.35"/>
    <row r="151" s="38" customFormat="1" x14ac:dyDescent="0.35"/>
    <row r="152" s="38" customFormat="1" x14ac:dyDescent="0.35"/>
    <row r="153" s="38" customFormat="1" x14ac:dyDescent="0.35"/>
    <row r="154" s="38" customFormat="1" x14ac:dyDescent="0.35"/>
    <row r="155" s="38" customFormat="1" x14ac:dyDescent="0.35"/>
    <row r="156" s="38" customFormat="1" x14ac:dyDescent="0.35"/>
    <row r="157" s="38" customFormat="1" x14ac:dyDescent="0.35"/>
    <row r="158" s="38" customFormat="1" x14ac:dyDescent="0.35"/>
    <row r="159" s="38" customFormat="1" x14ac:dyDescent="0.35"/>
    <row r="160" s="38" customFormat="1" x14ac:dyDescent="0.35"/>
    <row r="161" s="38" customFormat="1" x14ac:dyDescent="0.35"/>
    <row r="162" s="38" customFormat="1" x14ac:dyDescent="0.35"/>
    <row r="163" s="38" customFormat="1" x14ac:dyDescent="0.35"/>
    <row r="164" s="38" customFormat="1" x14ac:dyDescent="0.35"/>
    <row r="165" s="38" customFormat="1" x14ac:dyDescent="0.35"/>
    <row r="166" s="38" customFormat="1" x14ac:dyDescent="0.35"/>
    <row r="167" s="38" customFormat="1" x14ac:dyDescent="0.35"/>
    <row r="168" s="38" customFormat="1" x14ac:dyDescent="0.35"/>
    <row r="169" s="38" customFormat="1" x14ac:dyDescent="0.35"/>
    <row r="170" s="38" customFormat="1" x14ac:dyDescent="0.35"/>
    <row r="171" s="38" customFormat="1" x14ac:dyDescent="0.35"/>
    <row r="172" s="38" customFormat="1" x14ac:dyDescent="0.35"/>
    <row r="173" s="38" customFormat="1" x14ac:dyDescent="0.35"/>
    <row r="174" s="38" customFormat="1" x14ac:dyDescent="0.35"/>
    <row r="175" s="38" customFormat="1" x14ac:dyDescent="0.35"/>
    <row r="176" s="38" customFormat="1" x14ac:dyDescent="0.35"/>
    <row r="177" s="38" customFormat="1" x14ac:dyDescent="0.35"/>
    <row r="178" s="38" customFormat="1" x14ac:dyDescent="0.35"/>
    <row r="179" s="38" customFormat="1" x14ac:dyDescent="0.35"/>
    <row r="180" s="38" customFormat="1" x14ac:dyDescent="0.35"/>
    <row r="181" s="38" customFormat="1" x14ac:dyDescent="0.35"/>
    <row r="182" s="38" customFormat="1" x14ac:dyDescent="0.35"/>
    <row r="183" s="38" customFormat="1" x14ac:dyDescent="0.35"/>
    <row r="184" s="38" customFormat="1" x14ac:dyDescent="0.35"/>
    <row r="185" s="38" customFormat="1" x14ac:dyDescent="0.35"/>
    <row r="186" s="38" customFormat="1" x14ac:dyDescent="0.35"/>
    <row r="187" s="38" customFormat="1" x14ac:dyDescent="0.35"/>
    <row r="188" s="38" customFormat="1" x14ac:dyDescent="0.35"/>
    <row r="189" s="38" customFormat="1" x14ac:dyDescent="0.35"/>
    <row r="190" s="38" customFormat="1" x14ac:dyDescent="0.35"/>
    <row r="191" s="38" customFormat="1" x14ac:dyDescent="0.35"/>
    <row r="192" s="38" customFormat="1" x14ac:dyDescent="0.35"/>
    <row r="193" s="38" customFormat="1" x14ac:dyDescent="0.35"/>
    <row r="194" s="38" customFormat="1" x14ac:dyDescent="0.35"/>
    <row r="195" s="38" customFormat="1" x14ac:dyDescent="0.35"/>
    <row r="196" s="38" customFormat="1" x14ac:dyDescent="0.35"/>
    <row r="197" s="38" customFormat="1" x14ac:dyDescent="0.35"/>
    <row r="198" s="38" customFormat="1" x14ac:dyDescent="0.35"/>
    <row r="199" s="38" customFormat="1" x14ac:dyDescent="0.35"/>
    <row r="200" s="38" customFormat="1" x14ac:dyDescent="0.35"/>
    <row r="201" s="38" customFormat="1" x14ac:dyDescent="0.35"/>
    <row r="202" s="38" customFormat="1" x14ac:dyDescent="0.35"/>
    <row r="203" s="38" customFormat="1" x14ac:dyDescent="0.35"/>
    <row r="204" s="38" customFormat="1" x14ac:dyDescent="0.35"/>
    <row r="205" s="38" customFormat="1" x14ac:dyDescent="0.35"/>
    <row r="206" s="38" customFormat="1" x14ac:dyDescent="0.35"/>
    <row r="207" s="38" customFormat="1" x14ac:dyDescent="0.35"/>
    <row r="208" s="38" customFormat="1" x14ac:dyDescent="0.35"/>
    <row r="209" s="38" customFormat="1" x14ac:dyDescent="0.35"/>
    <row r="210" s="38" customFormat="1" x14ac:dyDescent="0.35"/>
    <row r="211" s="38" customFormat="1" x14ac:dyDescent="0.35"/>
    <row r="212" s="38" customFormat="1" x14ac:dyDescent="0.35"/>
    <row r="213" s="38" customFormat="1" x14ac:dyDescent="0.35"/>
    <row r="214" s="38" customFormat="1" x14ac:dyDescent="0.35"/>
    <row r="215" s="38" customFormat="1" x14ac:dyDescent="0.35"/>
    <row r="216" s="38" customFormat="1" x14ac:dyDescent="0.35"/>
    <row r="217" s="38" customFormat="1" x14ac:dyDescent="0.35"/>
    <row r="218" s="38" customFormat="1" x14ac:dyDescent="0.35"/>
    <row r="219" s="38" customFormat="1" x14ac:dyDescent="0.35"/>
    <row r="220" s="38" customFormat="1" x14ac:dyDescent="0.35"/>
    <row r="221" s="38" customFormat="1" x14ac:dyDescent="0.35"/>
    <row r="222" s="38" customFormat="1" x14ac:dyDescent="0.35"/>
    <row r="223" s="38" customFormat="1" x14ac:dyDescent="0.35"/>
    <row r="224" s="38" customFormat="1" x14ac:dyDescent="0.35"/>
    <row r="225" s="38" customFormat="1" x14ac:dyDescent="0.35"/>
    <row r="226" s="38" customFormat="1" x14ac:dyDescent="0.35"/>
    <row r="227" s="38" customFormat="1" x14ac:dyDescent="0.35"/>
    <row r="228" s="38" customFormat="1" x14ac:dyDescent="0.35"/>
    <row r="229" s="38" customFormat="1" x14ac:dyDescent="0.35"/>
    <row r="230" s="38" customFormat="1" x14ac:dyDescent="0.35"/>
    <row r="231" s="38" customFormat="1" x14ac:dyDescent="0.35"/>
    <row r="232" s="38" customFormat="1" x14ac:dyDescent="0.35"/>
    <row r="233" s="38" customFormat="1" x14ac:dyDescent="0.35"/>
    <row r="234" s="38" customFormat="1" x14ac:dyDescent="0.35"/>
    <row r="235" s="38" customFormat="1" x14ac:dyDescent="0.35"/>
    <row r="236" s="38" customFormat="1" x14ac:dyDescent="0.35"/>
    <row r="237" s="38" customFormat="1" x14ac:dyDescent="0.35"/>
    <row r="238" s="38" customFormat="1" x14ac:dyDescent="0.35"/>
    <row r="239" s="38" customFormat="1" x14ac:dyDescent="0.35"/>
    <row r="240" s="38" customFormat="1" x14ac:dyDescent="0.35"/>
    <row r="241" s="38" customFormat="1" x14ac:dyDescent="0.35"/>
    <row r="242" s="38" customFormat="1" x14ac:dyDescent="0.35"/>
    <row r="243" s="38" customFormat="1" x14ac:dyDescent="0.35"/>
    <row r="244" s="38" customFormat="1" x14ac:dyDescent="0.35"/>
    <row r="245" s="38" customFormat="1" x14ac:dyDescent="0.35"/>
    <row r="246" s="38" customFormat="1" x14ac:dyDescent="0.35"/>
    <row r="247" s="38" customFormat="1" x14ac:dyDescent="0.35"/>
    <row r="248" s="38" customFormat="1" x14ac:dyDescent="0.35"/>
    <row r="249" s="38" customFormat="1" x14ac:dyDescent="0.35"/>
    <row r="250" s="38" customFormat="1" x14ac:dyDescent="0.35"/>
    <row r="251" s="38" customFormat="1" x14ac:dyDescent="0.35"/>
    <row r="252" s="38" customFormat="1" x14ac:dyDescent="0.35"/>
    <row r="253" s="38" customFormat="1" x14ac:dyDescent="0.35"/>
    <row r="254" s="38" customFormat="1" x14ac:dyDescent="0.35"/>
    <row r="255" s="38" customFormat="1" x14ac:dyDescent="0.35"/>
    <row r="256" s="38" customFormat="1" x14ac:dyDescent="0.35"/>
    <row r="257" s="38" customFormat="1" x14ac:dyDescent="0.35"/>
    <row r="258" s="38" customFormat="1" x14ac:dyDescent="0.35"/>
    <row r="259" s="38" customFormat="1" x14ac:dyDescent="0.35"/>
    <row r="260" s="38" customFormat="1" x14ac:dyDescent="0.35"/>
    <row r="261" s="38" customFormat="1" x14ac:dyDescent="0.35"/>
    <row r="262" s="38" customFormat="1" x14ac:dyDescent="0.35"/>
    <row r="263" s="38" customFormat="1" x14ac:dyDescent="0.35"/>
    <row r="264" s="38" customFormat="1" x14ac:dyDescent="0.35"/>
    <row r="265" s="38" customFormat="1" x14ac:dyDescent="0.35"/>
    <row r="266" s="38" customFormat="1" x14ac:dyDescent="0.35"/>
    <row r="267" s="38" customFormat="1" x14ac:dyDescent="0.35"/>
    <row r="268" s="38" customFormat="1" x14ac:dyDescent="0.35"/>
    <row r="269" s="38" customFormat="1" x14ac:dyDescent="0.35"/>
    <row r="270" s="38" customFormat="1" x14ac:dyDescent="0.35"/>
    <row r="271" s="38" customFormat="1" x14ac:dyDescent="0.35"/>
    <row r="272" s="38" customFormat="1" x14ac:dyDescent="0.35"/>
    <row r="273" s="38" customFormat="1" x14ac:dyDescent="0.35"/>
    <row r="274" s="38" customFormat="1" x14ac:dyDescent="0.35"/>
    <row r="275" s="38" customFormat="1" x14ac:dyDescent="0.35"/>
    <row r="276" s="38" customFormat="1" x14ac:dyDescent="0.35"/>
    <row r="277" s="38" customFormat="1" x14ac:dyDescent="0.35"/>
    <row r="278" s="38" customFormat="1" x14ac:dyDescent="0.35"/>
    <row r="279" s="38" customFormat="1" x14ac:dyDescent="0.35"/>
    <row r="280" s="38" customFormat="1" x14ac:dyDescent="0.35"/>
    <row r="281" s="38" customFormat="1" x14ac:dyDescent="0.35"/>
    <row r="282" s="38" customFormat="1" x14ac:dyDescent="0.35"/>
  </sheetData>
  <mergeCells count="6">
    <mergeCell ref="L5:L6"/>
    <mergeCell ref="B5:C5"/>
    <mergeCell ref="D5:F5"/>
    <mergeCell ref="H5:K5"/>
    <mergeCell ref="A1:L1"/>
    <mergeCell ref="A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0"/>
  <sheetViews>
    <sheetView workbookViewId="0">
      <pane ySplit="2" topLeftCell="A3" activePane="bottomLeft" state="frozen"/>
      <selection pane="bottomLeft"/>
    </sheetView>
  </sheetViews>
  <sheetFormatPr defaultRowHeight="15.5" x14ac:dyDescent="0.35"/>
  <cols>
    <col min="1" max="1" width="25" style="26" customWidth="1"/>
    <col min="2" max="11" width="8.7265625" style="26"/>
    <col min="12" max="12" width="13.54296875" style="26" customWidth="1"/>
    <col min="13" max="16384" width="8.7265625" style="26"/>
  </cols>
  <sheetData>
    <row r="1" spans="1:53" s="2" customFormat="1" ht="31.5" customHeight="1" x14ac:dyDescent="0.35">
      <c r="A1" s="23" t="s">
        <v>1</v>
      </c>
      <c r="B1" s="110" t="s">
        <v>17</v>
      </c>
      <c r="C1" s="110"/>
      <c r="D1" s="119" t="s">
        <v>14</v>
      </c>
      <c r="E1" s="119"/>
      <c r="F1" s="119"/>
      <c r="G1" s="14" t="s">
        <v>15</v>
      </c>
      <c r="H1" s="119" t="s">
        <v>13</v>
      </c>
      <c r="I1" s="119"/>
      <c r="J1" s="119"/>
      <c r="K1" s="119"/>
      <c r="L1" s="117" t="s">
        <v>16</v>
      </c>
      <c r="M1" s="26"/>
      <c r="N1" s="26"/>
      <c r="O1" s="26"/>
      <c r="P1" s="26"/>
    </row>
    <row r="2" spans="1:53" s="1" customFormat="1" ht="16" thickBot="1" x14ac:dyDescent="0.4">
      <c r="A2" s="24"/>
      <c r="B2" s="19" t="s">
        <v>2</v>
      </c>
      <c r="C2" s="7" t="s">
        <v>3</v>
      </c>
      <c r="D2" s="7" t="s">
        <v>10</v>
      </c>
      <c r="E2" s="7" t="s">
        <v>11</v>
      </c>
      <c r="F2" s="7" t="s">
        <v>12</v>
      </c>
      <c r="G2" s="7" t="s">
        <v>4</v>
      </c>
      <c r="H2" s="30" t="s">
        <v>5</v>
      </c>
      <c r="I2" s="30" t="s">
        <v>0</v>
      </c>
      <c r="J2" s="30" t="s">
        <v>6</v>
      </c>
      <c r="K2" s="30" t="s">
        <v>4</v>
      </c>
      <c r="L2" s="118"/>
      <c r="M2" s="16"/>
      <c r="N2" s="22"/>
      <c r="O2" s="16"/>
      <c r="P2" s="17"/>
    </row>
    <row r="3" spans="1:53" s="2" customFormat="1" ht="18" customHeight="1" x14ac:dyDescent="0.35">
      <c r="A3" s="4" t="s">
        <v>7</v>
      </c>
      <c r="B3" s="52">
        <v>100</v>
      </c>
      <c r="C3" s="59">
        <v>100</v>
      </c>
      <c r="D3" s="56">
        <f>C3*H3/100</f>
        <v>12.6</v>
      </c>
      <c r="E3" s="56">
        <f>C3*I3/100</f>
        <v>3.1</v>
      </c>
      <c r="F3" s="56">
        <f>C3*J3/100</f>
        <v>69.3</v>
      </c>
      <c r="G3" s="56">
        <f>C3*K3/100</f>
        <v>366</v>
      </c>
      <c r="H3" s="57">
        <v>12.6</v>
      </c>
      <c r="I3" s="57">
        <v>3.1</v>
      </c>
      <c r="J3" s="57">
        <v>69.3</v>
      </c>
      <c r="K3" s="57">
        <v>366</v>
      </c>
      <c r="L3" s="74">
        <f>B3*5/1000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ht="46" customHeight="1" x14ac:dyDescent="0.35">
      <c r="A4" s="32" t="s">
        <v>34</v>
      </c>
      <c r="B4" s="63">
        <v>80</v>
      </c>
      <c r="C4" s="63">
        <v>80</v>
      </c>
      <c r="D4" s="76">
        <f t="shared" ref="D4:D8" si="0">C4*H4/100</f>
        <v>11.68</v>
      </c>
      <c r="E4" s="76">
        <f t="shared" ref="E4:E8" si="1">C4*I4/100</f>
        <v>3.76</v>
      </c>
      <c r="F4" s="76">
        <f t="shared" ref="F4:F8" si="2">C4*J4/100</f>
        <v>42</v>
      </c>
      <c r="G4" s="76">
        <f t="shared" ref="G4:G8" si="3">C4*K4/100</f>
        <v>248.8</v>
      </c>
      <c r="H4" s="58">
        <v>14.6</v>
      </c>
      <c r="I4" s="58">
        <v>4.7</v>
      </c>
      <c r="J4" s="58">
        <v>52.5</v>
      </c>
      <c r="K4" s="58">
        <v>311</v>
      </c>
      <c r="L4" s="74">
        <f t="shared" ref="L4:L5" si="4">B4*5/1000</f>
        <v>0.4</v>
      </c>
    </row>
    <row r="5" spans="1:53" s="25" customFormat="1" ht="28" x14ac:dyDescent="0.3">
      <c r="A5" s="33" t="s">
        <v>44</v>
      </c>
      <c r="B5" s="75">
        <v>20</v>
      </c>
      <c r="C5" s="75">
        <v>20</v>
      </c>
      <c r="D5" s="76">
        <f t="shared" si="0"/>
        <v>2.04</v>
      </c>
      <c r="E5" s="76">
        <f t="shared" si="1"/>
        <v>5.3</v>
      </c>
      <c r="F5" s="76">
        <f t="shared" si="2"/>
        <v>10.199999999999999</v>
      </c>
      <c r="G5" s="76">
        <f t="shared" si="3"/>
        <v>98.8</v>
      </c>
      <c r="H5" s="77">
        <v>10.199999999999999</v>
      </c>
      <c r="I5" s="77">
        <v>26.5</v>
      </c>
      <c r="J5" s="77">
        <v>51</v>
      </c>
      <c r="K5" s="77">
        <v>494</v>
      </c>
      <c r="L5" s="74">
        <f t="shared" si="4"/>
        <v>0.1</v>
      </c>
    </row>
    <row r="6" spans="1:53" s="38" customFormat="1" ht="31" x14ac:dyDescent="0.35">
      <c r="A6" s="8" t="s">
        <v>35</v>
      </c>
      <c r="B6" s="53">
        <f>C6*100/60</f>
        <v>80</v>
      </c>
      <c r="C6" s="61">
        <v>48</v>
      </c>
      <c r="D6" s="76">
        <f t="shared" si="0"/>
        <v>2.448</v>
      </c>
      <c r="E6" s="76">
        <f t="shared" si="1"/>
        <v>0.14399999999999999</v>
      </c>
      <c r="F6" s="76">
        <f t="shared" si="2"/>
        <v>3.2639999999999998</v>
      </c>
      <c r="G6" s="76">
        <f t="shared" si="3"/>
        <v>28.8</v>
      </c>
      <c r="H6" s="57">
        <v>5.0999999999999996</v>
      </c>
      <c r="I6" s="57">
        <v>0.3</v>
      </c>
      <c r="J6" s="57">
        <v>6.8</v>
      </c>
      <c r="K6" s="57">
        <v>60</v>
      </c>
      <c r="L6" s="74">
        <f>B6*5/1000</f>
        <v>0.4</v>
      </c>
    </row>
    <row r="7" spans="1:53" s="2" customFormat="1" x14ac:dyDescent="0.35">
      <c r="A7" s="41" t="s">
        <v>18</v>
      </c>
      <c r="B7" s="53">
        <f>C7*100/100</f>
        <v>200</v>
      </c>
      <c r="C7" s="53">
        <v>200</v>
      </c>
      <c r="D7" s="76">
        <f t="shared" si="0"/>
        <v>6.4</v>
      </c>
      <c r="E7" s="76">
        <f t="shared" si="1"/>
        <v>5</v>
      </c>
      <c r="F7" s="76">
        <f t="shared" si="2"/>
        <v>9.4</v>
      </c>
      <c r="G7" s="76">
        <f t="shared" si="3"/>
        <v>108</v>
      </c>
      <c r="H7" s="57">
        <v>3.2</v>
      </c>
      <c r="I7" s="57">
        <v>2.5</v>
      </c>
      <c r="J7" s="57">
        <v>4.7</v>
      </c>
      <c r="K7" s="57">
        <v>54</v>
      </c>
      <c r="L7" s="74">
        <f t="shared" ref="L7:L8" si="5">B7*5/1000</f>
        <v>1</v>
      </c>
      <c r="M7" s="46"/>
      <c r="N7" s="46"/>
      <c r="O7" s="49"/>
      <c r="P7" s="49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" customFormat="1" x14ac:dyDescent="0.35">
      <c r="A8" s="41" t="s">
        <v>45</v>
      </c>
      <c r="B8" s="60">
        <f>C8*100/85</f>
        <v>200</v>
      </c>
      <c r="C8" s="53">
        <v>170</v>
      </c>
      <c r="D8" s="76">
        <f t="shared" si="0"/>
        <v>0.68</v>
      </c>
      <c r="E8" s="76">
        <f t="shared" si="1"/>
        <v>1.36</v>
      </c>
      <c r="F8" s="76">
        <f t="shared" si="2"/>
        <v>16.660000000000004</v>
      </c>
      <c r="G8" s="76">
        <f t="shared" si="3"/>
        <v>81.599999999999994</v>
      </c>
      <c r="H8" s="57">
        <v>0.4</v>
      </c>
      <c r="I8" s="57">
        <v>0.8</v>
      </c>
      <c r="J8" s="57">
        <v>9.8000000000000007</v>
      </c>
      <c r="K8" s="57">
        <v>48</v>
      </c>
      <c r="L8" s="74">
        <f t="shared" si="5"/>
        <v>1</v>
      </c>
      <c r="M8" s="46"/>
      <c r="N8" s="46"/>
      <c r="O8" s="49"/>
      <c r="P8" s="50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29"/>
    </row>
    <row r="9" spans="1:53" x14ac:dyDescent="0.35">
      <c r="A9" s="35" t="s">
        <v>20</v>
      </c>
      <c r="B9" s="69"/>
      <c r="C9" s="69"/>
      <c r="D9" s="78">
        <f>SUM(D3:D8)</f>
        <v>35.847999999999999</v>
      </c>
      <c r="E9" s="78">
        <f>SUM(E3:E8)</f>
        <v>18.664000000000001</v>
      </c>
      <c r="F9" s="78">
        <f>SUM(F3:F8)</f>
        <v>150.82399999999998</v>
      </c>
      <c r="G9" s="78">
        <f>SUM(G3:G8)</f>
        <v>931.99999999999989</v>
      </c>
      <c r="H9" s="79"/>
      <c r="I9" s="79"/>
      <c r="J9" s="79"/>
      <c r="K9" s="79"/>
      <c r="L9" s="78">
        <f>SUM(L2:L8)</f>
        <v>3.4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3" s="38" customFormat="1" ht="37" customHeight="1" x14ac:dyDescent="0.35">
      <c r="A10" s="40" t="s">
        <v>21</v>
      </c>
      <c r="B10" s="18"/>
      <c r="C10" s="18"/>
      <c r="D10" s="18" t="s">
        <v>23</v>
      </c>
      <c r="E10" s="18" t="s">
        <v>22</v>
      </c>
      <c r="F10" s="18" t="s">
        <v>24</v>
      </c>
      <c r="G10" s="18" t="s">
        <v>25</v>
      </c>
      <c r="H10" s="18"/>
      <c r="I10" s="18"/>
      <c r="J10" s="18"/>
      <c r="K10" s="18"/>
      <c r="L10" s="18"/>
    </row>
  </sheetData>
  <mergeCells count="4">
    <mergeCell ref="L1:L2"/>
    <mergeCell ref="B1:C1"/>
    <mergeCell ref="D1:F1"/>
    <mergeCell ref="H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0"/>
  <sheetViews>
    <sheetView workbookViewId="0">
      <pane ySplit="2" topLeftCell="A3" activePane="bottomLeft" state="frozen"/>
      <selection pane="bottomLeft"/>
    </sheetView>
  </sheetViews>
  <sheetFormatPr defaultRowHeight="15.5" x14ac:dyDescent="0.35"/>
  <cols>
    <col min="1" max="1" width="26.1796875" style="26" customWidth="1"/>
    <col min="2" max="11" width="8.7265625" style="26"/>
    <col min="12" max="12" width="14.7265625" style="26" customWidth="1"/>
    <col min="13" max="16384" width="8.7265625" style="26"/>
  </cols>
  <sheetData>
    <row r="1" spans="1:53" s="2" customFormat="1" ht="31.5" customHeight="1" x14ac:dyDescent="0.35">
      <c r="A1" s="23" t="s">
        <v>1</v>
      </c>
      <c r="B1" s="110" t="s">
        <v>17</v>
      </c>
      <c r="C1" s="110"/>
      <c r="D1" s="119" t="s">
        <v>14</v>
      </c>
      <c r="E1" s="119"/>
      <c r="F1" s="119"/>
      <c r="G1" s="15" t="s">
        <v>15</v>
      </c>
      <c r="H1" s="119" t="s">
        <v>13</v>
      </c>
      <c r="I1" s="119"/>
      <c r="J1" s="119"/>
      <c r="K1" s="119"/>
      <c r="L1" s="117" t="s">
        <v>16</v>
      </c>
      <c r="M1" s="26"/>
      <c r="N1" s="26"/>
      <c r="O1" s="26"/>
      <c r="P1" s="26"/>
    </row>
    <row r="2" spans="1:53" s="1" customFormat="1" x14ac:dyDescent="0.35">
      <c r="A2" s="24"/>
      <c r="B2" s="67" t="s">
        <v>2</v>
      </c>
      <c r="C2" s="30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0" t="s">
        <v>29</v>
      </c>
      <c r="I2" s="30" t="s">
        <v>0</v>
      </c>
      <c r="J2" s="30" t="s">
        <v>6</v>
      </c>
      <c r="K2" s="30" t="s">
        <v>4</v>
      </c>
      <c r="L2" s="120"/>
      <c r="M2" s="16"/>
      <c r="N2" s="22"/>
      <c r="O2" s="16"/>
      <c r="P2" s="17"/>
    </row>
    <row r="3" spans="1:53" ht="25.5" customHeight="1" x14ac:dyDescent="0.35">
      <c r="A3" s="66" t="s">
        <v>8</v>
      </c>
      <c r="B3" s="9">
        <f>C3*100/100</f>
        <v>100</v>
      </c>
      <c r="C3" s="65">
        <v>100</v>
      </c>
      <c r="D3" s="54">
        <f t="shared" ref="D3:D7" si="0">C3*H3/100</f>
        <v>14.1</v>
      </c>
      <c r="E3" s="54">
        <f t="shared" ref="E3:E7" si="1">C3*I3/100</f>
        <v>7</v>
      </c>
      <c r="F3" s="54">
        <f t="shared" ref="F3:F7" si="2">C3*J3/100</f>
        <v>54.1</v>
      </c>
      <c r="G3" s="54">
        <f t="shared" ref="G3:G7" si="3">C3*K3/100</f>
        <v>359</v>
      </c>
      <c r="H3" s="55">
        <v>14.1</v>
      </c>
      <c r="I3" s="55">
        <v>7</v>
      </c>
      <c r="J3" s="55">
        <v>54.1</v>
      </c>
      <c r="K3" s="55">
        <v>359</v>
      </c>
      <c r="L3" s="11">
        <f>B3*5/1000</f>
        <v>0.5</v>
      </c>
    </row>
    <row r="4" spans="1:53" x14ac:dyDescent="0.35">
      <c r="A4" s="41" t="s">
        <v>32</v>
      </c>
      <c r="B4" s="9">
        <f t="shared" ref="B4" si="4">C4*100/100</f>
        <v>100</v>
      </c>
      <c r="C4" s="65">
        <v>100</v>
      </c>
      <c r="D4" s="54">
        <f t="shared" si="0"/>
        <v>7.4</v>
      </c>
      <c r="E4" s="54">
        <f t="shared" si="1"/>
        <v>2.2000000000000002</v>
      </c>
      <c r="F4" s="54">
        <f t="shared" si="2"/>
        <v>72</v>
      </c>
      <c r="G4" s="54">
        <f t="shared" si="3"/>
        <v>337</v>
      </c>
      <c r="H4" s="55">
        <v>7.4</v>
      </c>
      <c r="I4" s="55">
        <v>2.2000000000000002</v>
      </c>
      <c r="J4" s="55">
        <v>72</v>
      </c>
      <c r="K4" s="55">
        <v>337</v>
      </c>
      <c r="L4" s="11">
        <f>B4*5/1000</f>
        <v>0.5</v>
      </c>
    </row>
    <row r="5" spans="1:53" x14ac:dyDescent="0.35">
      <c r="A5" s="66" t="s">
        <v>33</v>
      </c>
      <c r="B5" s="42">
        <f>C5*100/66</f>
        <v>80.303030303030297</v>
      </c>
      <c r="C5" s="65">
        <v>53</v>
      </c>
      <c r="D5" s="54">
        <f t="shared" si="0"/>
        <v>2.915</v>
      </c>
      <c r="E5" s="54">
        <f t="shared" si="1"/>
        <v>0.37099999999999994</v>
      </c>
      <c r="F5" s="54">
        <f t="shared" si="2"/>
        <v>3.9220000000000006</v>
      </c>
      <c r="G5" s="54">
        <f t="shared" si="3"/>
        <v>39.22</v>
      </c>
      <c r="H5" s="55">
        <v>5.5</v>
      </c>
      <c r="I5" s="55">
        <v>0.7</v>
      </c>
      <c r="J5" s="55">
        <v>7.4</v>
      </c>
      <c r="K5" s="55">
        <v>74</v>
      </c>
      <c r="L5" s="11">
        <f>B5*5/1000</f>
        <v>0.40151515151515149</v>
      </c>
    </row>
    <row r="6" spans="1:53" ht="32.5" customHeight="1" x14ac:dyDescent="0.35">
      <c r="A6" s="95" t="s">
        <v>28</v>
      </c>
      <c r="B6" s="3" t="s">
        <v>30</v>
      </c>
      <c r="C6" s="3">
        <v>135</v>
      </c>
      <c r="D6" s="68">
        <f t="shared" si="0"/>
        <v>16.2</v>
      </c>
      <c r="E6" s="68">
        <f t="shared" si="1"/>
        <v>12.69</v>
      </c>
      <c r="F6" s="68">
        <f t="shared" si="2"/>
        <v>1.08</v>
      </c>
      <c r="G6" s="68">
        <f t="shared" si="3"/>
        <v>183.6</v>
      </c>
      <c r="H6" s="58">
        <v>12</v>
      </c>
      <c r="I6" s="58">
        <v>9.4</v>
      </c>
      <c r="J6" s="58">
        <v>0.8</v>
      </c>
      <c r="K6" s="58">
        <v>136</v>
      </c>
      <c r="L6" s="13">
        <v>0.68</v>
      </c>
      <c r="M6" s="64" t="s">
        <v>31</v>
      </c>
    </row>
    <row r="7" spans="1:53" s="2" customFormat="1" x14ac:dyDescent="0.35">
      <c r="A7" s="41" t="s">
        <v>18</v>
      </c>
      <c r="B7" s="43">
        <f>C7*100/100</f>
        <v>200</v>
      </c>
      <c r="C7" s="43">
        <v>200</v>
      </c>
      <c r="D7" s="54">
        <f t="shared" si="0"/>
        <v>6.4</v>
      </c>
      <c r="E7" s="54">
        <f t="shared" si="1"/>
        <v>5</v>
      </c>
      <c r="F7" s="54">
        <f t="shared" si="2"/>
        <v>9.4</v>
      </c>
      <c r="G7" s="54">
        <f t="shared" si="3"/>
        <v>108</v>
      </c>
      <c r="H7" s="55">
        <v>3.2</v>
      </c>
      <c r="I7" s="55">
        <v>2.5</v>
      </c>
      <c r="J7" s="55">
        <v>4.7</v>
      </c>
      <c r="K7" s="55">
        <v>54</v>
      </c>
      <c r="L7" s="11">
        <f t="shared" ref="L7:L8" si="5">B7*5/1000</f>
        <v>1</v>
      </c>
      <c r="M7" s="46"/>
      <c r="N7" s="46"/>
      <c r="O7" s="49"/>
      <c r="P7" s="49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x14ac:dyDescent="0.35">
      <c r="A8" s="26" t="s">
        <v>46</v>
      </c>
      <c r="B8" s="53">
        <f>C8*100/80</f>
        <v>200</v>
      </c>
      <c r="C8" s="3">
        <v>160</v>
      </c>
      <c r="D8" s="56">
        <f>C8*H8/100</f>
        <v>4.8</v>
      </c>
      <c r="E8" s="56">
        <f>C8*I8/100</f>
        <v>0.64</v>
      </c>
      <c r="F8" s="56">
        <f>C8*J8/100</f>
        <v>3.84</v>
      </c>
      <c r="G8" s="56">
        <f>C8*K8/100</f>
        <v>39.840000000000003</v>
      </c>
      <c r="H8" s="89">
        <v>3</v>
      </c>
      <c r="I8" s="89">
        <v>0.4</v>
      </c>
      <c r="J8" s="89">
        <v>2.4</v>
      </c>
      <c r="K8" s="89">
        <v>24.9</v>
      </c>
      <c r="L8" s="13">
        <f t="shared" si="5"/>
        <v>1</v>
      </c>
      <c r="M8" s="26" t="s">
        <v>50</v>
      </c>
    </row>
    <row r="9" spans="1:53" x14ac:dyDescent="0.35">
      <c r="A9" s="35" t="s">
        <v>20</v>
      </c>
      <c r="B9" s="34"/>
      <c r="C9" s="34"/>
      <c r="D9" s="12">
        <f>SUM(D4:D8)</f>
        <v>37.714999999999996</v>
      </c>
      <c r="E9" s="12">
        <f>SUM(E4:E8)</f>
        <v>20.901</v>
      </c>
      <c r="F9" s="12">
        <f>SUM(F4:F8)</f>
        <v>90.242000000000004</v>
      </c>
      <c r="G9" s="12">
        <f>SUM(G4:G8)</f>
        <v>707.66000000000008</v>
      </c>
      <c r="H9" s="80"/>
      <c r="I9" s="80"/>
      <c r="J9" s="80"/>
      <c r="K9" s="80"/>
      <c r="L9" s="12">
        <f>SUM(L3:L8)</f>
        <v>4.081515151515152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3" s="38" customFormat="1" ht="37" customHeight="1" x14ac:dyDescent="0.35">
      <c r="A10" s="40" t="s">
        <v>21</v>
      </c>
      <c r="B10" s="18"/>
      <c r="C10" s="18"/>
      <c r="D10" s="18" t="s">
        <v>23</v>
      </c>
      <c r="E10" s="18" t="s">
        <v>22</v>
      </c>
      <c r="F10" s="18" t="s">
        <v>24</v>
      </c>
      <c r="G10" s="18" t="s">
        <v>25</v>
      </c>
      <c r="H10" s="18"/>
      <c r="I10" s="18"/>
      <c r="J10" s="18"/>
      <c r="K10" s="18"/>
      <c r="L10" s="18"/>
    </row>
  </sheetData>
  <mergeCells count="4">
    <mergeCell ref="L1:L2"/>
    <mergeCell ref="B1:C1"/>
    <mergeCell ref="D1:F1"/>
    <mergeCell ref="H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0"/>
  <sheetViews>
    <sheetView workbookViewId="0">
      <pane ySplit="2" topLeftCell="A3" activePane="bottomLeft" state="frozen"/>
      <selection pane="bottomLeft"/>
    </sheetView>
  </sheetViews>
  <sheetFormatPr defaultRowHeight="15.5" x14ac:dyDescent="0.35"/>
  <cols>
    <col min="1" max="1" width="21.08984375" style="26" bestFit="1" customWidth="1"/>
    <col min="2" max="11" width="8.7265625" style="26"/>
    <col min="12" max="12" width="15.1796875" style="26" customWidth="1"/>
    <col min="13" max="16384" width="8.7265625" style="26"/>
  </cols>
  <sheetData>
    <row r="1" spans="1:53" s="2" customFormat="1" ht="31.5" customHeight="1" x14ac:dyDescent="0.35">
      <c r="A1" s="23" t="s">
        <v>1</v>
      </c>
      <c r="B1" s="110" t="s">
        <v>17</v>
      </c>
      <c r="C1" s="110"/>
      <c r="D1" s="119" t="s">
        <v>14</v>
      </c>
      <c r="E1" s="119"/>
      <c r="F1" s="119"/>
      <c r="G1" s="14" t="s">
        <v>15</v>
      </c>
      <c r="H1" s="119" t="s">
        <v>13</v>
      </c>
      <c r="I1" s="119"/>
      <c r="J1" s="119"/>
      <c r="K1" s="119"/>
      <c r="L1" s="117" t="s">
        <v>16</v>
      </c>
      <c r="M1" s="26"/>
      <c r="N1" s="26"/>
      <c r="O1" s="26"/>
      <c r="P1" s="26"/>
    </row>
    <row r="2" spans="1:53" s="1" customFormat="1" x14ac:dyDescent="0.35">
      <c r="A2" s="24"/>
      <c r="B2" s="67" t="s">
        <v>2</v>
      </c>
      <c r="C2" s="30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0" t="s">
        <v>29</v>
      </c>
      <c r="I2" s="30" t="s">
        <v>0</v>
      </c>
      <c r="J2" s="30" t="s">
        <v>6</v>
      </c>
      <c r="K2" s="30" t="s">
        <v>4</v>
      </c>
      <c r="L2" s="120"/>
      <c r="M2" s="16"/>
      <c r="N2" s="22"/>
      <c r="O2" s="16"/>
      <c r="P2" s="17"/>
    </row>
    <row r="3" spans="1:53" x14ac:dyDescent="0.35">
      <c r="A3" s="26" t="s">
        <v>38</v>
      </c>
      <c r="B3" s="3">
        <v>100</v>
      </c>
      <c r="C3" s="3">
        <v>100</v>
      </c>
      <c r="D3" s="56">
        <f>C3*H3/100</f>
        <v>11.3</v>
      </c>
      <c r="E3" s="56">
        <f>C3*I3/100</f>
        <v>3.1</v>
      </c>
      <c r="F3" s="56">
        <f>C3*J3/100</f>
        <v>62.5</v>
      </c>
      <c r="G3" s="56">
        <f>C3*K3/100</f>
        <v>344</v>
      </c>
      <c r="H3" s="58">
        <v>11.3</v>
      </c>
      <c r="I3" s="58">
        <v>3.1</v>
      </c>
      <c r="J3" s="58">
        <v>62.5</v>
      </c>
      <c r="K3" s="58">
        <v>344</v>
      </c>
      <c r="L3" s="13">
        <f>B3*5/1000</f>
        <v>0.5</v>
      </c>
    </row>
    <row r="4" spans="1:53" s="25" customFormat="1" x14ac:dyDescent="0.3">
      <c r="A4" s="25" t="s">
        <v>40</v>
      </c>
      <c r="B4" s="81">
        <v>40</v>
      </c>
      <c r="C4" s="81">
        <v>40</v>
      </c>
      <c r="D4" s="86">
        <f t="shared" ref="D4" si="0">C4*H4/100</f>
        <v>4.8</v>
      </c>
      <c r="E4" s="86">
        <f t="shared" ref="E4" si="1">C4*I4/100</f>
        <v>1.1200000000000001</v>
      </c>
      <c r="F4" s="86">
        <f t="shared" ref="F4" si="2">C4*J4/100</f>
        <v>24</v>
      </c>
      <c r="G4" s="86">
        <f t="shared" ref="G4" si="3">C4*K4/100</f>
        <v>148</v>
      </c>
      <c r="H4" s="77">
        <v>12</v>
      </c>
      <c r="I4" s="77">
        <v>2.8</v>
      </c>
      <c r="J4" s="77">
        <v>60</v>
      </c>
      <c r="K4" s="77">
        <v>370</v>
      </c>
      <c r="L4" s="13">
        <f>B4*5/1000</f>
        <v>0.2</v>
      </c>
    </row>
    <row r="5" spans="1:53" x14ac:dyDescent="0.35">
      <c r="A5" s="26" t="s">
        <v>39</v>
      </c>
      <c r="B5" s="82">
        <f>C5*100/60</f>
        <v>80</v>
      </c>
      <c r="C5" s="5">
        <v>48</v>
      </c>
      <c r="D5" s="56">
        <f>C5*H5/100</f>
        <v>3.0239999999999996</v>
      </c>
      <c r="E5" s="56">
        <f>C5*I5/100</f>
        <v>0.24</v>
      </c>
      <c r="F5" s="56">
        <f>C5*J5/100</f>
        <v>4.32</v>
      </c>
      <c r="G5" s="56">
        <f>C5*K5/100</f>
        <v>37.92</v>
      </c>
      <c r="H5" s="57">
        <v>6.3</v>
      </c>
      <c r="I5" s="57">
        <v>0.5</v>
      </c>
      <c r="J5" s="57">
        <v>9</v>
      </c>
      <c r="K5" s="57">
        <v>79</v>
      </c>
      <c r="L5" s="13">
        <f>B5*5/1000</f>
        <v>0.4</v>
      </c>
    </row>
    <row r="6" spans="1:53" s="25" customFormat="1" x14ac:dyDescent="0.3">
      <c r="A6" s="25" t="s">
        <v>37</v>
      </c>
      <c r="B6" s="81">
        <v>16</v>
      </c>
      <c r="C6" s="81">
        <v>16</v>
      </c>
      <c r="D6" s="56">
        <f>C6*H6/100</f>
        <v>3.6</v>
      </c>
      <c r="E6" s="56">
        <f>C6*I6/100</f>
        <v>7.84</v>
      </c>
      <c r="F6" s="56">
        <f>C6*J6/100</f>
        <v>3.44</v>
      </c>
      <c r="G6" s="56">
        <f>C6*K6/100</f>
        <v>99.52</v>
      </c>
      <c r="H6" s="77">
        <v>22.5</v>
      </c>
      <c r="I6" s="77">
        <v>49</v>
      </c>
      <c r="J6" s="77">
        <v>21.5</v>
      </c>
      <c r="K6" s="77">
        <v>622</v>
      </c>
      <c r="L6" s="13">
        <f>B6*5/1000</f>
        <v>0.08</v>
      </c>
    </row>
    <row r="7" spans="1:53" s="2" customFormat="1" x14ac:dyDescent="0.35">
      <c r="A7" s="41" t="s">
        <v>18</v>
      </c>
      <c r="B7" s="53">
        <f>C7*100/100</f>
        <v>200</v>
      </c>
      <c r="C7" s="53">
        <v>200</v>
      </c>
      <c r="D7" s="56">
        <f>C7*H7/100</f>
        <v>6.4</v>
      </c>
      <c r="E7" s="56">
        <f>C7*I7/100</f>
        <v>5</v>
      </c>
      <c r="F7" s="56">
        <f>C7*J7/100</f>
        <v>9.4</v>
      </c>
      <c r="G7" s="56">
        <f>C7*K7/100</f>
        <v>108</v>
      </c>
      <c r="H7" s="57">
        <v>3.2</v>
      </c>
      <c r="I7" s="57">
        <v>2.5</v>
      </c>
      <c r="J7" s="57">
        <v>4.7</v>
      </c>
      <c r="K7" s="57">
        <v>54</v>
      </c>
      <c r="L7" s="13">
        <f t="shared" ref="L7" si="4">B7*5/1000</f>
        <v>1</v>
      </c>
      <c r="M7" s="46"/>
      <c r="N7" s="46"/>
      <c r="O7" s="49"/>
      <c r="P7" s="49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" customFormat="1" x14ac:dyDescent="0.35">
      <c r="A8" s="41" t="s">
        <v>49</v>
      </c>
      <c r="B8" s="42">
        <f>C8*100/70</f>
        <v>242.85714285714286</v>
      </c>
      <c r="C8" s="43">
        <v>170</v>
      </c>
      <c r="D8" s="54">
        <f t="shared" ref="D8" si="5">C8*H8/100</f>
        <v>1.53</v>
      </c>
      <c r="E8" s="54">
        <f t="shared" ref="E8" si="6">C8*I8/100</f>
        <v>1.02</v>
      </c>
      <c r="F8" s="54">
        <f t="shared" ref="F8" si="7">C8*J8/100</f>
        <v>19.72</v>
      </c>
      <c r="G8" s="54">
        <f t="shared" ref="G8" si="8">C8*K8/100</f>
        <v>86.7</v>
      </c>
      <c r="H8" s="55">
        <v>0.9</v>
      </c>
      <c r="I8" s="55">
        <v>0.6</v>
      </c>
      <c r="J8" s="55">
        <v>11.6</v>
      </c>
      <c r="K8" s="55">
        <v>51</v>
      </c>
      <c r="L8" s="11">
        <f>B8*5/1000</f>
        <v>1.2142857142857142</v>
      </c>
      <c r="M8" s="46"/>
      <c r="N8" s="46"/>
      <c r="O8" s="49"/>
      <c r="P8" s="50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29"/>
    </row>
    <row r="9" spans="1:53" x14ac:dyDescent="0.35">
      <c r="A9" s="35" t="s">
        <v>20</v>
      </c>
      <c r="B9" s="69"/>
      <c r="C9" s="69"/>
      <c r="D9" s="78">
        <f>SUM(D3:D8)</f>
        <v>30.654000000000003</v>
      </c>
      <c r="E9" s="78">
        <f>SUM(E3:E8)</f>
        <v>18.32</v>
      </c>
      <c r="F9" s="78">
        <f>SUM(F3:F8)</f>
        <v>123.38</v>
      </c>
      <c r="G9" s="78">
        <f>SUM(G3:G8)</f>
        <v>824.14</v>
      </c>
      <c r="H9" s="79"/>
      <c r="I9" s="79"/>
      <c r="J9" s="79"/>
      <c r="K9" s="79"/>
      <c r="L9" s="78">
        <f>SUM(L3:L8)</f>
        <v>3.3942857142857141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3" s="38" customFormat="1" ht="37" customHeight="1" x14ac:dyDescent="0.35">
      <c r="A10" s="40" t="s">
        <v>21</v>
      </c>
      <c r="B10" s="18"/>
      <c r="C10" s="18"/>
      <c r="D10" s="18" t="s">
        <v>23</v>
      </c>
      <c r="E10" s="18" t="s">
        <v>22</v>
      </c>
      <c r="F10" s="18" t="s">
        <v>24</v>
      </c>
      <c r="G10" s="18" t="s">
        <v>25</v>
      </c>
      <c r="H10" s="18"/>
      <c r="I10" s="18"/>
      <c r="J10" s="18"/>
      <c r="K10" s="18"/>
      <c r="L10" s="18"/>
    </row>
  </sheetData>
  <mergeCells count="4">
    <mergeCell ref="L1:L2"/>
    <mergeCell ref="B1:C1"/>
    <mergeCell ref="D1:F1"/>
    <mergeCell ref="H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"/>
  <sheetViews>
    <sheetView workbookViewId="0">
      <pane ySplit="2" topLeftCell="A3" activePane="bottomLeft" state="frozen"/>
      <selection pane="bottomLeft"/>
    </sheetView>
  </sheetViews>
  <sheetFormatPr defaultRowHeight="14.5" x14ac:dyDescent="0.35"/>
  <cols>
    <col min="1" max="1" width="22.7265625" customWidth="1"/>
    <col min="12" max="12" width="12.6328125" customWidth="1"/>
  </cols>
  <sheetData>
    <row r="1" spans="1:53" s="2" customFormat="1" ht="31.5" customHeight="1" x14ac:dyDescent="0.35">
      <c r="A1" s="23" t="s">
        <v>1</v>
      </c>
      <c r="B1" s="110" t="s">
        <v>17</v>
      </c>
      <c r="C1" s="110"/>
      <c r="D1" s="119" t="s">
        <v>14</v>
      </c>
      <c r="E1" s="119"/>
      <c r="F1" s="119"/>
      <c r="G1" s="85" t="s">
        <v>15</v>
      </c>
      <c r="H1" s="119" t="s">
        <v>13</v>
      </c>
      <c r="I1" s="119"/>
      <c r="J1" s="119"/>
      <c r="K1" s="119"/>
      <c r="L1" s="117" t="s">
        <v>16</v>
      </c>
      <c r="M1" s="26"/>
      <c r="N1" s="26"/>
      <c r="O1" s="26"/>
      <c r="P1" s="26"/>
    </row>
    <row r="2" spans="1:53" s="1" customFormat="1" ht="16" thickBot="1" x14ac:dyDescent="0.4">
      <c r="A2" s="21"/>
      <c r="B2" s="19" t="s">
        <v>2</v>
      </c>
      <c r="C2" s="7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1" t="s">
        <v>5</v>
      </c>
      <c r="I2" s="31" t="s">
        <v>0</v>
      </c>
      <c r="J2" s="31" t="s">
        <v>6</v>
      </c>
      <c r="K2" s="31" t="s">
        <v>4</v>
      </c>
      <c r="L2" s="120"/>
      <c r="M2" s="47"/>
      <c r="N2" s="47"/>
      <c r="O2" s="47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5"/>
    </row>
    <row r="3" spans="1:53" s="2" customFormat="1" ht="24" customHeight="1" x14ac:dyDescent="0.35">
      <c r="A3" s="4" t="s">
        <v>9</v>
      </c>
      <c r="B3" s="52">
        <f t="shared" ref="B3" si="0">C3*100/100</f>
        <v>100</v>
      </c>
      <c r="C3" s="59">
        <v>100</v>
      </c>
      <c r="D3" s="56">
        <f>C3*H3/100</f>
        <v>12</v>
      </c>
      <c r="E3" s="56">
        <f>C3*I3/100</f>
        <v>3.3</v>
      </c>
      <c r="F3" s="56">
        <f>C3*J3/100</f>
        <v>63.8</v>
      </c>
      <c r="G3" s="56">
        <f>C3*K3/100</f>
        <v>353</v>
      </c>
      <c r="H3" s="57">
        <v>12</v>
      </c>
      <c r="I3" s="57">
        <v>3.3</v>
      </c>
      <c r="J3" s="57">
        <v>63.8</v>
      </c>
      <c r="K3" s="57">
        <v>353</v>
      </c>
      <c r="L3" s="74">
        <f>B3*5/1000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s="2" customFormat="1" ht="21" customHeight="1" x14ac:dyDescent="0.35">
      <c r="A4" s="4" t="s">
        <v>47</v>
      </c>
      <c r="B4" s="52">
        <v>100</v>
      </c>
      <c r="C4" s="59">
        <v>100</v>
      </c>
      <c r="D4" s="76">
        <f t="shared" ref="D4" si="1">C4*H4/100</f>
        <v>9.6999999999999993</v>
      </c>
      <c r="E4" s="76">
        <f t="shared" ref="E4" si="2">C4*I4/100</f>
        <v>1.4</v>
      </c>
      <c r="F4" s="76">
        <f t="shared" ref="F4" si="3">C4*J4/100</f>
        <v>71</v>
      </c>
      <c r="G4" s="76">
        <f t="shared" ref="G4" si="4">C4*K4/100</f>
        <v>335</v>
      </c>
      <c r="H4" s="57">
        <v>9.6999999999999993</v>
      </c>
      <c r="I4" s="57">
        <v>1.4</v>
      </c>
      <c r="J4" s="57">
        <v>71</v>
      </c>
      <c r="K4" s="57">
        <v>335</v>
      </c>
      <c r="L4" s="74">
        <f>B4*5/1000</f>
        <v>0.5</v>
      </c>
      <c r="M4" s="46"/>
      <c r="N4" s="46"/>
      <c r="O4" s="49"/>
      <c r="P4" s="50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29"/>
    </row>
    <row r="5" spans="1:53" s="2" customFormat="1" ht="15.5" x14ac:dyDescent="0.35">
      <c r="A5" s="41" t="s">
        <v>18</v>
      </c>
      <c r="B5" s="53">
        <f>C5*100/100</f>
        <v>200</v>
      </c>
      <c r="C5" s="53">
        <v>200</v>
      </c>
      <c r="D5" s="56">
        <f t="shared" ref="D5:D7" si="5">C5*H5/100</f>
        <v>6.4</v>
      </c>
      <c r="E5" s="56">
        <f t="shared" ref="E5:E7" si="6">C5*I5/100</f>
        <v>5</v>
      </c>
      <c r="F5" s="56">
        <f t="shared" ref="F5:F7" si="7">C5*J5/100</f>
        <v>9.4</v>
      </c>
      <c r="G5" s="56">
        <f t="shared" ref="G5:G7" si="8">C5*K5/100</f>
        <v>108</v>
      </c>
      <c r="H5" s="57">
        <v>3.2</v>
      </c>
      <c r="I5" s="57">
        <v>2.5</v>
      </c>
      <c r="J5" s="57">
        <v>4.7</v>
      </c>
      <c r="K5" s="57">
        <v>54</v>
      </c>
      <c r="L5" s="13">
        <f>B5*5/1000</f>
        <v>1</v>
      </c>
      <c r="M5" s="46"/>
      <c r="N5" s="46"/>
      <c r="O5" s="49"/>
      <c r="P5" s="49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29"/>
    </row>
    <row r="6" spans="1:53" ht="15.5" x14ac:dyDescent="0.35">
      <c r="A6" s="8" t="s">
        <v>42</v>
      </c>
      <c r="B6" s="60">
        <f>C6*100/80</f>
        <v>35</v>
      </c>
      <c r="C6" s="6">
        <v>28</v>
      </c>
      <c r="D6" s="56">
        <f t="shared" si="5"/>
        <v>6.8880000000000008</v>
      </c>
      <c r="E6" s="56">
        <f t="shared" si="6"/>
        <v>3.92</v>
      </c>
      <c r="F6" s="56">
        <f t="shared" si="7"/>
        <v>0</v>
      </c>
      <c r="G6" s="56">
        <f t="shared" si="8"/>
        <v>56</v>
      </c>
      <c r="H6" s="57">
        <v>24.6</v>
      </c>
      <c r="I6" s="57">
        <v>14</v>
      </c>
      <c r="J6" s="57">
        <v>0</v>
      </c>
      <c r="K6" s="57">
        <v>200</v>
      </c>
      <c r="L6" s="74">
        <f t="shared" ref="L6" si="9">B6*5/1000</f>
        <v>0.17499999999999999</v>
      </c>
    </row>
    <row r="7" spans="1:53" s="2" customFormat="1" ht="15.5" x14ac:dyDescent="0.35">
      <c r="A7" s="8" t="s">
        <v>41</v>
      </c>
      <c r="B7" s="87">
        <f>C7*100/80</f>
        <v>80</v>
      </c>
      <c r="C7" s="53">
        <v>64</v>
      </c>
      <c r="D7" s="56">
        <f t="shared" si="5"/>
        <v>1.4080000000000001</v>
      </c>
      <c r="E7" s="56">
        <f t="shared" si="6"/>
        <v>1.1520000000000001</v>
      </c>
      <c r="F7" s="56">
        <f t="shared" si="7"/>
        <v>6.4</v>
      </c>
      <c r="G7" s="56">
        <f t="shared" si="8"/>
        <v>44.8</v>
      </c>
      <c r="H7" s="57">
        <v>2.2000000000000002</v>
      </c>
      <c r="I7" s="57">
        <v>1.8</v>
      </c>
      <c r="J7" s="57">
        <v>10</v>
      </c>
      <c r="K7" s="57">
        <v>70</v>
      </c>
      <c r="L7" s="74">
        <f>B7*5/1000</f>
        <v>0.4</v>
      </c>
      <c r="M7" s="51"/>
      <c r="N7" s="46"/>
      <c r="O7" s="49"/>
      <c r="P7" s="50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73" customFormat="1" ht="31" x14ac:dyDescent="0.35">
      <c r="A8" s="72" t="s">
        <v>36</v>
      </c>
      <c r="B8" s="53">
        <f>C8*100/100</f>
        <v>100</v>
      </c>
      <c r="C8" s="53">
        <v>100</v>
      </c>
      <c r="D8" s="56">
        <f>C8*H8/100</f>
        <v>1.2</v>
      </c>
      <c r="E8" s="56">
        <f>C8*I8/100</f>
        <v>2.6</v>
      </c>
      <c r="F8" s="56">
        <f>C8*J8/100</f>
        <v>3.5</v>
      </c>
      <c r="G8" s="56">
        <f>C8*K8/100</f>
        <v>48</v>
      </c>
      <c r="H8" s="57">
        <v>1.2</v>
      </c>
      <c r="I8" s="57">
        <v>2.6</v>
      </c>
      <c r="J8" s="57">
        <v>3.5</v>
      </c>
      <c r="K8" s="57">
        <v>48</v>
      </c>
      <c r="L8" s="13">
        <f t="shared" ref="L8" si="10">B8*5/1000</f>
        <v>0.5</v>
      </c>
      <c r="M8" s="46"/>
      <c r="N8" s="46"/>
      <c r="O8" s="49"/>
      <c r="P8" s="50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3" s="26" customFormat="1" ht="15.5" x14ac:dyDescent="0.35">
      <c r="A9" s="35" t="s">
        <v>20</v>
      </c>
      <c r="B9" s="88"/>
      <c r="C9" s="88"/>
      <c r="D9" s="83">
        <f>SUM(D3:D8)</f>
        <v>37.596000000000004</v>
      </c>
      <c r="E9" s="83">
        <f>SUM(E3:E8)</f>
        <v>17.372</v>
      </c>
      <c r="F9" s="83">
        <f>SUM(F3:F8)</f>
        <v>154.10000000000002</v>
      </c>
      <c r="G9" s="83">
        <f>SUM(G3:G8)</f>
        <v>944.8</v>
      </c>
      <c r="H9" s="84"/>
      <c r="I9" s="84"/>
      <c r="J9" s="84"/>
      <c r="K9" s="84"/>
      <c r="L9" s="96">
        <f>SUM(L3:L8)</f>
        <v>3.0749999999999997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3" s="38" customFormat="1" ht="38.5" customHeight="1" x14ac:dyDescent="0.35">
      <c r="A10" s="40" t="s">
        <v>21</v>
      </c>
      <c r="B10" s="18"/>
      <c r="C10" s="18"/>
      <c r="D10" s="18" t="s">
        <v>23</v>
      </c>
      <c r="E10" s="18" t="s">
        <v>22</v>
      </c>
      <c r="F10" s="18" t="s">
        <v>24</v>
      </c>
      <c r="G10" s="18" t="s">
        <v>25</v>
      </c>
      <c r="H10" s="18"/>
      <c r="I10" s="18"/>
      <c r="J10" s="18"/>
      <c r="K10" s="18"/>
      <c r="L10" s="18"/>
    </row>
  </sheetData>
  <mergeCells count="4">
    <mergeCell ref="L1:L2"/>
    <mergeCell ref="B1:C1"/>
    <mergeCell ref="D1:F1"/>
    <mergeCell ref="H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5"/>
  <sheetViews>
    <sheetView topLeftCell="A4" workbookViewId="0">
      <selection activeCell="A2" sqref="A2"/>
    </sheetView>
  </sheetViews>
  <sheetFormatPr defaultRowHeight="14.5" x14ac:dyDescent="0.35"/>
  <cols>
    <col min="1" max="1" width="33.54296875" customWidth="1"/>
    <col min="12" max="12" width="15" customWidth="1"/>
  </cols>
  <sheetData>
    <row r="1" spans="1:53" s="2" customFormat="1" ht="31.5" customHeight="1" x14ac:dyDescent="0.35">
      <c r="A1" s="23" t="s">
        <v>1</v>
      </c>
      <c r="B1" s="110" t="s">
        <v>17</v>
      </c>
      <c r="C1" s="110"/>
      <c r="D1" s="119" t="s">
        <v>14</v>
      </c>
      <c r="E1" s="119"/>
      <c r="F1" s="119"/>
      <c r="G1" s="91" t="s">
        <v>15</v>
      </c>
      <c r="H1" s="119" t="s">
        <v>13</v>
      </c>
      <c r="I1" s="119"/>
      <c r="J1" s="119"/>
      <c r="K1" s="119"/>
      <c r="L1" s="117" t="s">
        <v>51</v>
      </c>
      <c r="M1" s="26"/>
      <c r="N1" s="26"/>
      <c r="O1" s="26"/>
      <c r="P1" s="26"/>
    </row>
    <row r="2" spans="1:53" s="1" customFormat="1" ht="16" thickBot="1" x14ac:dyDescent="0.4">
      <c r="A2" s="21"/>
      <c r="B2" s="19" t="s">
        <v>2</v>
      </c>
      <c r="C2" s="7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1" t="s">
        <v>5</v>
      </c>
      <c r="I2" s="31" t="s">
        <v>0</v>
      </c>
      <c r="J2" s="31" t="s">
        <v>6</v>
      </c>
      <c r="K2" s="31" t="s">
        <v>4</v>
      </c>
      <c r="L2" s="120"/>
      <c r="M2" s="47"/>
      <c r="N2" s="47"/>
      <c r="O2" s="47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5"/>
    </row>
    <row r="3" spans="1:53" s="2" customFormat="1" ht="24" customHeight="1" x14ac:dyDescent="0.35">
      <c r="A3" s="4" t="s">
        <v>9</v>
      </c>
      <c r="B3" s="52">
        <f>C3*100/100</f>
        <v>50</v>
      </c>
      <c r="C3" s="59">
        <v>50</v>
      </c>
      <c r="D3" s="56">
        <f>C3*H3/100</f>
        <v>6</v>
      </c>
      <c r="E3" s="56">
        <f>C3*I3/100</f>
        <v>1.65</v>
      </c>
      <c r="F3" s="56">
        <f>C3*J3/100</f>
        <v>31.9</v>
      </c>
      <c r="G3" s="56">
        <f>C3*K3/100</f>
        <v>176.5</v>
      </c>
      <c r="H3" s="57">
        <v>12</v>
      </c>
      <c r="I3" s="57">
        <v>3.3</v>
      </c>
      <c r="J3" s="57">
        <v>63.8</v>
      </c>
      <c r="K3" s="57">
        <v>353</v>
      </c>
      <c r="L3" s="74">
        <f>B3*10/1000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s="2" customFormat="1" ht="24" customHeight="1" x14ac:dyDescent="0.35">
      <c r="A4" s="4" t="s">
        <v>52</v>
      </c>
      <c r="B4" s="52">
        <f>C4*100/100</f>
        <v>50</v>
      </c>
      <c r="C4" s="75">
        <v>50</v>
      </c>
      <c r="D4" s="56">
        <f>C4*H4/100</f>
        <v>6</v>
      </c>
      <c r="E4" s="56">
        <f>C4*I4/100</f>
        <v>1.65</v>
      </c>
      <c r="F4" s="56">
        <f>C4*J4/100</f>
        <v>31.9</v>
      </c>
      <c r="G4" s="56">
        <f>C4*K4/100</f>
        <v>176.5</v>
      </c>
      <c r="H4" s="57">
        <v>12</v>
      </c>
      <c r="I4" s="57">
        <v>3.3</v>
      </c>
      <c r="J4" s="57">
        <v>63.8</v>
      </c>
      <c r="K4" s="57">
        <v>353</v>
      </c>
      <c r="L4" s="74">
        <f t="shared" ref="L4:L7" si="0">B4*10/1000</f>
        <v>0.5</v>
      </c>
      <c r="M4" s="46"/>
      <c r="N4" s="46"/>
      <c r="O4" s="49"/>
      <c r="P4" s="50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29"/>
    </row>
    <row r="5" spans="1:53" s="2" customFormat="1" ht="21" customHeight="1" x14ac:dyDescent="0.35">
      <c r="A5" s="4" t="s">
        <v>53</v>
      </c>
      <c r="B5" s="52">
        <v>100</v>
      </c>
      <c r="C5" s="59">
        <v>100</v>
      </c>
      <c r="D5" s="56">
        <f t="shared" ref="D5:D9" si="1">C5*H5/100</f>
        <v>9.6</v>
      </c>
      <c r="E5" s="56">
        <f t="shared" ref="E5:E9" si="2">C5*I5/100</f>
        <v>1.6</v>
      </c>
      <c r="F5" s="56">
        <f t="shared" ref="F5:F9" si="3">C5*J5/100</f>
        <v>75.7</v>
      </c>
      <c r="G5" s="56">
        <f t="shared" ref="G5:G9" si="4">C5*K5/100</f>
        <v>353</v>
      </c>
      <c r="H5" s="57">
        <v>9.6</v>
      </c>
      <c r="I5" s="57">
        <v>1.6</v>
      </c>
      <c r="J5" s="57">
        <v>75.7</v>
      </c>
      <c r="K5" s="57">
        <v>353</v>
      </c>
      <c r="L5" s="74">
        <f t="shared" si="0"/>
        <v>1</v>
      </c>
      <c r="M5" s="46"/>
      <c r="N5" s="46"/>
      <c r="O5" s="49"/>
      <c r="P5" s="50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29"/>
    </row>
    <row r="6" spans="1:53" s="2" customFormat="1" ht="15.5" x14ac:dyDescent="0.35">
      <c r="A6" s="41" t="s">
        <v>54</v>
      </c>
      <c r="B6" s="53">
        <f>C6*100/100</f>
        <v>100</v>
      </c>
      <c r="C6" s="53">
        <v>100</v>
      </c>
      <c r="D6" s="56">
        <f t="shared" si="1"/>
        <v>3.2</v>
      </c>
      <c r="E6" s="56">
        <f t="shared" si="2"/>
        <v>2.5</v>
      </c>
      <c r="F6" s="56">
        <f t="shared" si="3"/>
        <v>4.7</v>
      </c>
      <c r="G6" s="56">
        <f t="shared" si="4"/>
        <v>54</v>
      </c>
      <c r="H6" s="57">
        <v>3.2</v>
      </c>
      <c r="I6" s="57">
        <v>2.5</v>
      </c>
      <c r="J6" s="57">
        <v>4.7</v>
      </c>
      <c r="K6" s="57">
        <v>54</v>
      </c>
      <c r="L6" s="74">
        <f t="shared" si="0"/>
        <v>1</v>
      </c>
      <c r="M6" s="46"/>
      <c r="N6" s="46"/>
      <c r="O6" s="49"/>
      <c r="P6" s="49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29"/>
    </row>
    <row r="7" spans="1:53" s="2" customFormat="1" ht="15.5" x14ac:dyDescent="0.35">
      <c r="A7" s="8" t="s">
        <v>56</v>
      </c>
      <c r="B7" s="42">
        <f>C7*100/66</f>
        <v>27.272727272727273</v>
      </c>
      <c r="C7" s="65">
        <v>18</v>
      </c>
      <c r="D7" s="54">
        <f t="shared" si="1"/>
        <v>0.99</v>
      </c>
      <c r="E7" s="54">
        <f t="shared" si="2"/>
        <v>0.126</v>
      </c>
      <c r="F7" s="54">
        <f t="shared" si="3"/>
        <v>1.3320000000000001</v>
      </c>
      <c r="G7" s="54">
        <f t="shared" si="4"/>
        <v>13.32</v>
      </c>
      <c r="H7" s="55">
        <v>5.5</v>
      </c>
      <c r="I7" s="55">
        <v>0.7</v>
      </c>
      <c r="J7" s="55">
        <v>7.4</v>
      </c>
      <c r="K7" s="55">
        <v>74</v>
      </c>
      <c r="L7" s="74">
        <f t="shared" si="0"/>
        <v>0.27272727272727276</v>
      </c>
      <c r="M7" s="51"/>
      <c r="N7" s="46"/>
      <c r="O7" s="49"/>
      <c r="P7" s="50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ht="15.5" x14ac:dyDescent="0.35">
      <c r="A8" s="95" t="s">
        <v>28</v>
      </c>
      <c r="B8" s="3" t="s">
        <v>62</v>
      </c>
      <c r="C8" s="3">
        <v>67.5</v>
      </c>
      <c r="D8" s="68">
        <f t="shared" si="1"/>
        <v>8.1</v>
      </c>
      <c r="E8" s="68">
        <f t="shared" si="2"/>
        <v>6.3449999999999998</v>
      </c>
      <c r="F8" s="68">
        <f t="shared" si="3"/>
        <v>0.54</v>
      </c>
      <c r="G8" s="68">
        <f t="shared" si="4"/>
        <v>91.8</v>
      </c>
      <c r="H8" s="90">
        <v>12</v>
      </c>
      <c r="I8" s="90">
        <v>9.4</v>
      </c>
      <c r="J8" s="90">
        <v>0.8</v>
      </c>
      <c r="K8" s="90">
        <v>136</v>
      </c>
      <c r="L8" s="13">
        <v>0.68</v>
      </c>
      <c r="M8" s="64" t="s">
        <v>31</v>
      </c>
    </row>
    <row r="9" spans="1:53" ht="15.5" x14ac:dyDescent="0.35">
      <c r="A9" s="25" t="s">
        <v>57</v>
      </c>
      <c r="B9" s="81">
        <v>20</v>
      </c>
      <c r="C9" s="81">
        <v>20</v>
      </c>
      <c r="D9" s="86">
        <f t="shared" si="1"/>
        <v>0.46</v>
      </c>
      <c r="E9" s="86">
        <f t="shared" si="2"/>
        <v>0.02</v>
      </c>
      <c r="F9" s="86">
        <f t="shared" si="3"/>
        <v>13.56</v>
      </c>
      <c r="G9" s="86">
        <f t="shared" si="4"/>
        <v>57</v>
      </c>
      <c r="H9" s="77">
        <v>2.2999999999999998</v>
      </c>
      <c r="I9" s="77">
        <v>0.1</v>
      </c>
      <c r="J9" s="77">
        <v>67.8</v>
      </c>
      <c r="K9" s="77">
        <v>285</v>
      </c>
      <c r="L9" s="74">
        <f t="shared" ref="L9:L11" si="5">B9*10/1000</f>
        <v>0.2</v>
      </c>
    </row>
    <row r="10" spans="1:53" s="73" customFormat="1" ht="15.5" x14ac:dyDescent="0.35">
      <c r="A10" s="72" t="s">
        <v>36</v>
      </c>
      <c r="B10" s="53">
        <f>C10*100/100</f>
        <v>50</v>
      </c>
      <c r="C10" s="53">
        <v>50</v>
      </c>
      <c r="D10" s="56">
        <f>C10*H10/100</f>
        <v>0.6</v>
      </c>
      <c r="E10" s="56">
        <f>C10*I10/100</f>
        <v>1.3</v>
      </c>
      <c r="F10" s="56">
        <f>C10*J10/100</f>
        <v>1.75</v>
      </c>
      <c r="G10" s="56">
        <f>C10*K10/100</f>
        <v>24</v>
      </c>
      <c r="H10" s="57">
        <v>1.2</v>
      </c>
      <c r="I10" s="57">
        <v>2.6</v>
      </c>
      <c r="J10" s="57">
        <v>3.5</v>
      </c>
      <c r="K10" s="57">
        <v>48</v>
      </c>
      <c r="L10" s="74">
        <f t="shared" si="5"/>
        <v>0.5</v>
      </c>
      <c r="M10" s="46"/>
      <c r="N10" s="46"/>
      <c r="O10" s="49"/>
      <c r="P10" s="50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3" s="73" customFormat="1" ht="46.5" x14ac:dyDescent="0.35">
      <c r="A11" s="72" t="s">
        <v>55</v>
      </c>
      <c r="B11" s="53">
        <f>C11*100/80</f>
        <v>100</v>
      </c>
      <c r="C11" s="53">
        <v>80</v>
      </c>
      <c r="D11" s="92">
        <f>C11*H11/100</f>
        <v>0.56000000000000005</v>
      </c>
      <c r="E11" s="92">
        <f>C11*I11/100</f>
        <v>0.24</v>
      </c>
      <c r="F11" s="92">
        <f>C11*J11/100</f>
        <v>8.8000000000000007</v>
      </c>
      <c r="G11" s="92">
        <f>C11*K11/100</f>
        <v>37.6</v>
      </c>
      <c r="H11" s="93">
        <v>0.7</v>
      </c>
      <c r="I11" s="93">
        <v>0.3</v>
      </c>
      <c r="J11" s="93">
        <v>11</v>
      </c>
      <c r="K11" s="93">
        <v>47</v>
      </c>
      <c r="L11" s="74">
        <f t="shared" si="5"/>
        <v>1</v>
      </c>
      <c r="M11" s="46"/>
      <c r="N11" s="46"/>
      <c r="O11" s="49"/>
      <c r="P11" s="50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3" s="26" customFormat="1" ht="15.5" x14ac:dyDescent="0.35">
      <c r="A12" s="35" t="s">
        <v>20</v>
      </c>
      <c r="B12" s="88"/>
      <c r="C12" s="88"/>
      <c r="D12" s="83">
        <f>SUM(D3:D11)</f>
        <v>35.510000000000005</v>
      </c>
      <c r="E12" s="83">
        <f t="shared" ref="E12:G12" si="6">SUM(E3:E11)</f>
        <v>15.431000000000001</v>
      </c>
      <c r="F12" s="83">
        <f t="shared" si="6"/>
        <v>170.18199999999999</v>
      </c>
      <c r="G12" s="83">
        <f t="shared" si="6"/>
        <v>983.72</v>
      </c>
      <c r="H12" s="84"/>
      <c r="I12" s="84"/>
      <c r="J12" s="84"/>
      <c r="K12" s="84"/>
      <c r="L12" s="96">
        <f>SUM(L3:L11)</f>
        <v>5.6527272727272733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3" s="38" customFormat="1" ht="32" customHeight="1" x14ac:dyDescent="0.35">
      <c r="A13" s="40" t="s">
        <v>21</v>
      </c>
      <c r="B13" s="18"/>
      <c r="C13" s="18"/>
      <c r="D13" s="87" t="s">
        <v>23</v>
      </c>
      <c r="E13" s="87" t="s">
        <v>22</v>
      </c>
      <c r="F13" s="87" t="s">
        <v>24</v>
      </c>
      <c r="G13" s="87" t="s">
        <v>25</v>
      </c>
      <c r="H13" s="18"/>
      <c r="I13" s="18"/>
      <c r="J13" s="18"/>
      <c r="K13" s="18"/>
      <c r="L13" s="18"/>
    </row>
    <row r="14" spans="1:53" s="73" customFormat="1" ht="15.5" x14ac:dyDescent="0.35">
      <c r="A14" s="4" t="s">
        <v>58</v>
      </c>
      <c r="B14" s="53">
        <f>C14*100/100</f>
        <v>100</v>
      </c>
      <c r="C14" s="53">
        <v>100</v>
      </c>
      <c r="D14" s="56">
        <f>C14*H14/100</f>
        <v>0</v>
      </c>
      <c r="E14" s="56">
        <f>C14*I14/100</f>
        <v>100</v>
      </c>
      <c r="F14" s="56">
        <f>C14*J14/100</f>
        <v>0</v>
      </c>
      <c r="G14" s="56">
        <f>C14*K14/100</f>
        <v>900</v>
      </c>
      <c r="H14" s="57">
        <v>0</v>
      </c>
      <c r="I14" s="57">
        <v>100</v>
      </c>
      <c r="J14" s="57">
        <v>0</v>
      </c>
      <c r="K14" s="57">
        <v>900</v>
      </c>
      <c r="L14" s="13">
        <f>B14*10/1000</f>
        <v>1</v>
      </c>
      <c r="M14" s="46"/>
      <c r="N14" s="46"/>
      <c r="O14" s="49"/>
      <c r="P14" s="50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3" ht="15.5" x14ac:dyDescent="0.35">
      <c r="K15" s="97" t="s">
        <v>20</v>
      </c>
      <c r="L15" s="98">
        <f>L12+L14</f>
        <v>6.6527272727272733</v>
      </c>
    </row>
  </sheetData>
  <mergeCells count="4">
    <mergeCell ref="B1:C1"/>
    <mergeCell ref="D1:F1"/>
    <mergeCell ref="H1:K1"/>
    <mergeCell ref="L1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17"/>
  <sheetViews>
    <sheetView topLeftCell="A4" workbookViewId="0">
      <selection sqref="A1:A2"/>
    </sheetView>
  </sheetViews>
  <sheetFormatPr defaultRowHeight="14.5" x14ac:dyDescent="0.35"/>
  <cols>
    <col min="1" max="1" width="33.54296875" customWidth="1"/>
    <col min="12" max="12" width="15" customWidth="1"/>
  </cols>
  <sheetData>
    <row r="1" spans="1:53" s="2" customFormat="1" ht="31.5" customHeight="1" x14ac:dyDescent="0.35">
      <c r="A1" s="23" t="s">
        <v>1</v>
      </c>
      <c r="B1" s="110" t="s">
        <v>17</v>
      </c>
      <c r="C1" s="110"/>
      <c r="D1" s="119" t="s">
        <v>14</v>
      </c>
      <c r="E1" s="119"/>
      <c r="F1" s="119"/>
      <c r="G1" s="91" t="s">
        <v>15</v>
      </c>
      <c r="H1" s="119" t="s">
        <v>13</v>
      </c>
      <c r="I1" s="119"/>
      <c r="J1" s="119"/>
      <c r="K1" s="119"/>
      <c r="L1" s="117" t="s">
        <v>51</v>
      </c>
      <c r="M1" s="26"/>
      <c r="N1" s="26"/>
      <c r="O1" s="26"/>
      <c r="P1" s="26"/>
    </row>
    <row r="2" spans="1:53" s="1" customFormat="1" ht="16" thickBot="1" x14ac:dyDescent="0.4">
      <c r="A2" s="21"/>
      <c r="B2" s="19" t="s">
        <v>2</v>
      </c>
      <c r="C2" s="7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1" t="s">
        <v>5</v>
      </c>
      <c r="I2" s="31" t="s">
        <v>0</v>
      </c>
      <c r="J2" s="31" t="s">
        <v>6</v>
      </c>
      <c r="K2" s="31" t="s">
        <v>4</v>
      </c>
      <c r="L2" s="120"/>
      <c r="M2" s="47"/>
      <c r="N2" s="47"/>
      <c r="O2" s="47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5"/>
    </row>
    <row r="3" spans="1:53" s="2" customFormat="1" ht="24" customHeight="1" x14ac:dyDescent="0.35">
      <c r="A3" s="66" t="s">
        <v>8</v>
      </c>
      <c r="B3" s="9">
        <f>C3*100/100</f>
        <v>50</v>
      </c>
      <c r="C3" s="65">
        <v>50</v>
      </c>
      <c r="D3" s="54">
        <f t="shared" ref="D3" si="0">C3*H3/100</f>
        <v>7.05</v>
      </c>
      <c r="E3" s="54">
        <f t="shared" ref="E3" si="1">C3*I3/100</f>
        <v>3.5</v>
      </c>
      <c r="F3" s="54">
        <f t="shared" ref="F3" si="2">C3*J3/100</f>
        <v>27.05</v>
      </c>
      <c r="G3" s="54">
        <f t="shared" ref="G3" si="3">C3*K3/100</f>
        <v>179.5</v>
      </c>
      <c r="H3" s="55">
        <v>14.1</v>
      </c>
      <c r="I3" s="55">
        <v>7</v>
      </c>
      <c r="J3" s="55">
        <v>54.1</v>
      </c>
      <c r="K3" s="55">
        <v>359</v>
      </c>
      <c r="L3" s="13">
        <f>B3*10/1000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s="2" customFormat="1" ht="24" customHeight="1" x14ac:dyDescent="0.35">
      <c r="A4" s="4" t="s">
        <v>69</v>
      </c>
      <c r="B4" s="52">
        <f>C4*100/100</f>
        <v>50</v>
      </c>
      <c r="C4" s="75">
        <v>50</v>
      </c>
      <c r="D4" s="56">
        <f>C4*H4/100</f>
        <v>5.65</v>
      </c>
      <c r="E4" s="56">
        <f>C4*I4/100</f>
        <v>0.35</v>
      </c>
      <c r="F4" s="56">
        <f>C4*J4/100</f>
        <v>36.85</v>
      </c>
      <c r="G4" s="56">
        <f>C4*K4/100</f>
        <v>163</v>
      </c>
      <c r="H4" s="57">
        <v>11.3</v>
      </c>
      <c r="I4" s="57">
        <v>0.7</v>
      </c>
      <c r="J4" s="57">
        <v>73.7</v>
      </c>
      <c r="K4" s="57">
        <v>326</v>
      </c>
      <c r="L4" s="13">
        <f t="shared" ref="L4:L12" si="4">B4*10/1000</f>
        <v>0.5</v>
      </c>
      <c r="M4" s="46"/>
      <c r="N4" s="46"/>
      <c r="O4" s="49"/>
      <c r="P4" s="50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29"/>
    </row>
    <row r="5" spans="1:53" s="26" customFormat="1" ht="15.5" x14ac:dyDescent="0.35">
      <c r="A5" s="41" t="s">
        <v>32</v>
      </c>
      <c r="B5" s="9">
        <f t="shared" ref="B5" si="5">C5*100/100</f>
        <v>50</v>
      </c>
      <c r="C5" s="65">
        <v>50</v>
      </c>
      <c r="D5" s="54">
        <f t="shared" ref="D5" si="6">C5*H5/100</f>
        <v>3.7</v>
      </c>
      <c r="E5" s="54">
        <f t="shared" ref="E5" si="7">C5*I5/100</f>
        <v>1.1000000000000001</v>
      </c>
      <c r="F5" s="54">
        <f t="shared" ref="F5" si="8">C5*J5/100</f>
        <v>36</v>
      </c>
      <c r="G5" s="54">
        <f t="shared" ref="G5" si="9">C5*K5/100</f>
        <v>168.5</v>
      </c>
      <c r="H5" s="55">
        <v>7.4</v>
      </c>
      <c r="I5" s="55">
        <v>2.2000000000000002</v>
      </c>
      <c r="J5" s="55">
        <v>72</v>
      </c>
      <c r="K5" s="55">
        <v>337</v>
      </c>
      <c r="L5" s="13">
        <f t="shared" si="4"/>
        <v>0.5</v>
      </c>
    </row>
    <row r="6" spans="1:53" s="2" customFormat="1" ht="15.5" x14ac:dyDescent="0.35">
      <c r="A6" s="41" t="s">
        <v>54</v>
      </c>
      <c r="B6" s="53">
        <f>C6*100/100</f>
        <v>100</v>
      </c>
      <c r="C6" s="53">
        <v>100</v>
      </c>
      <c r="D6" s="56">
        <f t="shared" ref="D6:D10" si="10">C6*H6/100</f>
        <v>3.2</v>
      </c>
      <c r="E6" s="56">
        <f t="shared" ref="E6:E10" si="11">C6*I6/100</f>
        <v>2.5</v>
      </c>
      <c r="F6" s="56">
        <f t="shared" ref="F6:F10" si="12">C6*J6/100</f>
        <v>4.7</v>
      </c>
      <c r="G6" s="56">
        <f t="shared" ref="G6:G10" si="13">C6*K6/100</f>
        <v>54</v>
      </c>
      <c r="H6" s="57">
        <v>3.2</v>
      </c>
      <c r="I6" s="57">
        <v>2.5</v>
      </c>
      <c r="J6" s="57">
        <v>4.7</v>
      </c>
      <c r="K6" s="57">
        <v>54</v>
      </c>
      <c r="L6" s="13">
        <f t="shared" si="4"/>
        <v>1</v>
      </c>
      <c r="M6" s="46"/>
      <c r="N6" s="46"/>
      <c r="O6" s="49"/>
      <c r="P6" s="49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29"/>
    </row>
    <row r="7" spans="1:53" s="2" customFormat="1" ht="31" x14ac:dyDescent="0.35">
      <c r="A7" s="71" t="s">
        <v>68</v>
      </c>
      <c r="B7" s="53">
        <f>C7*100/100</f>
        <v>20</v>
      </c>
      <c r="C7" s="87">
        <v>20</v>
      </c>
      <c r="D7" s="56">
        <f t="shared" si="10"/>
        <v>2.2000000000000002</v>
      </c>
      <c r="E7" s="56">
        <f t="shared" si="11"/>
        <v>5.2</v>
      </c>
      <c r="F7" s="56">
        <f t="shared" si="12"/>
        <v>0.32</v>
      </c>
      <c r="G7" s="56">
        <f t="shared" si="13"/>
        <v>57.4</v>
      </c>
      <c r="H7" s="57">
        <v>11</v>
      </c>
      <c r="I7" s="57">
        <v>26</v>
      </c>
      <c r="J7" s="57">
        <v>1.6</v>
      </c>
      <c r="K7" s="57">
        <v>287</v>
      </c>
      <c r="L7" s="13">
        <f t="shared" si="4"/>
        <v>0.2</v>
      </c>
      <c r="M7" s="46"/>
      <c r="N7" s="46"/>
      <c r="O7" s="49"/>
      <c r="P7" s="49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" customFormat="1" ht="15.5" x14ac:dyDescent="0.35">
      <c r="A8" s="8" t="s">
        <v>41</v>
      </c>
      <c r="B8" s="87">
        <f>C8*100/80</f>
        <v>33.75</v>
      </c>
      <c r="C8" s="53">
        <v>27</v>
      </c>
      <c r="D8" s="56">
        <f t="shared" si="10"/>
        <v>0.59400000000000008</v>
      </c>
      <c r="E8" s="56">
        <f t="shared" si="11"/>
        <v>0.48599999999999999</v>
      </c>
      <c r="F8" s="56">
        <f t="shared" si="12"/>
        <v>2.7</v>
      </c>
      <c r="G8" s="56">
        <f t="shared" si="13"/>
        <v>18.899999999999999</v>
      </c>
      <c r="H8" s="57">
        <v>2.2000000000000002</v>
      </c>
      <c r="I8" s="57">
        <v>1.8</v>
      </c>
      <c r="J8" s="57">
        <v>10</v>
      </c>
      <c r="K8" s="57">
        <v>70</v>
      </c>
      <c r="L8" s="13">
        <f t="shared" si="4"/>
        <v>0.33750000000000002</v>
      </c>
      <c r="M8" s="51"/>
      <c r="N8" s="46"/>
      <c r="O8" s="49"/>
      <c r="P8" s="50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29"/>
    </row>
    <row r="9" spans="1:53" ht="15.5" x14ac:dyDescent="0.35">
      <c r="A9" s="95" t="s">
        <v>28</v>
      </c>
      <c r="B9" s="3" t="s">
        <v>62</v>
      </c>
      <c r="C9" s="3">
        <v>67.5</v>
      </c>
      <c r="D9" s="68">
        <f t="shared" si="10"/>
        <v>8.1</v>
      </c>
      <c r="E9" s="68">
        <f t="shared" si="11"/>
        <v>6.3449999999999998</v>
      </c>
      <c r="F9" s="68">
        <f t="shared" si="12"/>
        <v>0.54</v>
      </c>
      <c r="G9" s="68">
        <f t="shared" si="13"/>
        <v>91.8</v>
      </c>
      <c r="H9" s="57">
        <v>12</v>
      </c>
      <c r="I9" s="57">
        <v>9.4</v>
      </c>
      <c r="J9" s="57">
        <v>0.8</v>
      </c>
      <c r="K9" s="57">
        <v>136</v>
      </c>
      <c r="L9" s="13">
        <v>0.68</v>
      </c>
      <c r="M9" s="64" t="s">
        <v>31</v>
      </c>
    </row>
    <row r="10" spans="1:53" ht="15.5" x14ac:dyDescent="0.35">
      <c r="A10" s="25" t="s">
        <v>70</v>
      </c>
      <c r="B10" s="53">
        <f>C10*100/100</f>
        <v>15</v>
      </c>
      <c r="C10" s="81">
        <v>15</v>
      </c>
      <c r="D10" s="86">
        <f t="shared" si="10"/>
        <v>0.33</v>
      </c>
      <c r="E10" s="86">
        <f t="shared" si="11"/>
        <v>1.4999999999999999E-2</v>
      </c>
      <c r="F10" s="86">
        <f t="shared" si="12"/>
        <v>10.08</v>
      </c>
      <c r="G10" s="86">
        <f t="shared" si="13"/>
        <v>44.7</v>
      </c>
      <c r="H10" s="100">
        <v>2.2000000000000002</v>
      </c>
      <c r="I10" s="100">
        <v>0.1</v>
      </c>
      <c r="J10" s="100">
        <v>67.2</v>
      </c>
      <c r="K10" s="100">
        <v>298</v>
      </c>
      <c r="L10" s="13">
        <f t="shared" si="4"/>
        <v>0.15</v>
      </c>
    </row>
    <row r="11" spans="1:53" s="73" customFormat="1" ht="15.5" x14ac:dyDescent="0.35">
      <c r="A11" s="72" t="s">
        <v>36</v>
      </c>
      <c r="B11" s="53">
        <f>C11*100/100</f>
        <v>50</v>
      </c>
      <c r="C11" s="53">
        <v>50</v>
      </c>
      <c r="D11" s="56">
        <f>C11*H11/100</f>
        <v>0.6</v>
      </c>
      <c r="E11" s="56">
        <f>C11*I11/100</f>
        <v>1.3</v>
      </c>
      <c r="F11" s="56">
        <f>C11*J11/100</f>
        <v>1.75</v>
      </c>
      <c r="G11" s="56">
        <f>C11*K11/100</f>
        <v>24</v>
      </c>
      <c r="H11" s="57">
        <v>1.2</v>
      </c>
      <c r="I11" s="57">
        <v>2.6</v>
      </c>
      <c r="J11" s="57">
        <v>3.5</v>
      </c>
      <c r="K11" s="57">
        <v>48</v>
      </c>
      <c r="L11" s="13">
        <f t="shared" si="4"/>
        <v>0.5</v>
      </c>
      <c r="M11" s="46"/>
      <c r="N11" s="46"/>
      <c r="O11" s="49"/>
      <c r="P11" s="50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3" s="73" customFormat="1" ht="46.5" x14ac:dyDescent="0.35">
      <c r="A12" s="72" t="s">
        <v>55</v>
      </c>
      <c r="B12" s="53">
        <f>C12*100/80</f>
        <v>100</v>
      </c>
      <c r="C12" s="53">
        <v>80</v>
      </c>
      <c r="D12" s="92">
        <f>C12*H12/100</f>
        <v>0.56000000000000005</v>
      </c>
      <c r="E12" s="92">
        <f>C12*I12/100</f>
        <v>0.24</v>
      </c>
      <c r="F12" s="92">
        <f>C12*J12/100</f>
        <v>8.8000000000000007</v>
      </c>
      <c r="G12" s="92">
        <f>C12*K12/100</f>
        <v>37.6</v>
      </c>
      <c r="H12" s="93">
        <v>0.7</v>
      </c>
      <c r="I12" s="93">
        <v>0.3</v>
      </c>
      <c r="J12" s="93">
        <v>11</v>
      </c>
      <c r="K12" s="93">
        <v>47</v>
      </c>
      <c r="L12" s="13">
        <f t="shared" si="4"/>
        <v>1</v>
      </c>
      <c r="M12" s="46"/>
      <c r="N12" s="46"/>
      <c r="O12" s="49"/>
      <c r="P12" s="50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3" s="26" customFormat="1" ht="15.5" x14ac:dyDescent="0.35">
      <c r="A13" s="35" t="s">
        <v>20</v>
      </c>
      <c r="B13" s="88"/>
      <c r="C13" s="88"/>
      <c r="D13" s="83">
        <f>SUM(D3:D12)</f>
        <v>31.983999999999998</v>
      </c>
      <c r="E13" s="83">
        <f>SUM(E3:E12)</f>
        <v>21.036000000000001</v>
      </c>
      <c r="F13" s="83">
        <f>SUM(F3:F12)</f>
        <v>128.79000000000002</v>
      </c>
      <c r="G13" s="83">
        <f>SUM(G3:G12)</f>
        <v>839.4</v>
      </c>
      <c r="H13" s="84"/>
      <c r="I13" s="84"/>
      <c r="J13" s="84"/>
      <c r="K13" s="84"/>
      <c r="L13" s="96">
        <f>SUM(L3:L12)</f>
        <v>5.3674999999999997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3" s="38" customFormat="1" ht="32" customHeight="1" x14ac:dyDescent="0.35">
      <c r="A14" s="40" t="s">
        <v>21</v>
      </c>
      <c r="B14" s="18"/>
      <c r="C14" s="18"/>
      <c r="D14" s="87" t="s">
        <v>23</v>
      </c>
      <c r="E14" s="87" t="s">
        <v>22</v>
      </c>
      <c r="F14" s="87" t="s">
        <v>24</v>
      </c>
      <c r="G14" s="87" t="s">
        <v>25</v>
      </c>
      <c r="H14" s="18"/>
      <c r="I14" s="18"/>
      <c r="J14" s="18"/>
      <c r="K14" s="18"/>
      <c r="L14" s="18"/>
    </row>
    <row r="15" spans="1:53" s="73" customFormat="1" ht="15.5" x14ac:dyDescent="0.35">
      <c r="A15" s="4" t="s">
        <v>58</v>
      </c>
      <c r="B15" s="53">
        <f>C15*100/100</f>
        <v>100</v>
      </c>
      <c r="C15" s="53">
        <v>100</v>
      </c>
      <c r="D15" s="56">
        <f>C15*H15/100</f>
        <v>0</v>
      </c>
      <c r="E15" s="56">
        <f>C15*I15/100</f>
        <v>100</v>
      </c>
      <c r="F15" s="56">
        <f>C15*J15/100</f>
        <v>0</v>
      </c>
      <c r="G15" s="56">
        <f>C15*K15/100</f>
        <v>900</v>
      </c>
      <c r="H15" s="57">
        <v>0</v>
      </c>
      <c r="I15" s="57">
        <v>100</v>
      </c>
      <c r="J15" s="57">
        <v>0</v>
      </c>
      <c r="K15" s="57">
        <v>900</v>
      </c>
      <c r="L15" s="13">
        <f>B15*10/1000</f>
        <v>1</v>
      </c>
      <c r="M15" s="46"/>
      <c r="N15" s="46"/>
      <c r="O15" s="49"/>
      <c r="P15" s="50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3" ht="15.5" x14ac:dyDescent="0.35">
      <c r="K16" s="97" t="s">
        <v>20</v>
      </c>
      <c r="L16" s="98">
        <f>L13+L15</f>
        <v>6.3674999999999997</v>
      </c>
    </row>
    <row r="17" spans="1:1" ht="15.5" x14ac:dyDescent="0.35">
      <c r="A17" s="44" t="s">
        <v>26</v>
      </c>
    </row>
  </sheetData>
  <mergeCells count="4">
    <mergeCell ref="B1:C1"/>
    <mergeCell ref="D1:F1"/>
    <mergeCell ref="H1:K1"/>
    <mergeCell ref="L1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4"/>
  <sheetViews>
    <sheetView topLeftCell="A13" workbookViewId="0"/>
  </sheetViews>
  <sheetFormatPr defaultRowHeight="14.5" x14ac:dyDescent="0.35"/>
  <cols>
    <col min="1" max="1" width="33.54296875" customWidth="1"/>
    <col min="12" max="12" width="15" customWidth="1"/>
  </cols>
  <sheetData>
    <row r="1" spans="1:53" s="2" customFormat="1" ht="31.5" customHeight="1" x14ac:dyDescent="0.35">
      <c r="A1" s="23" t="s">
        <v>1</v>
      </c>
      <c r="B1" s="110" t="s">
        <v>17</v>
      </c>
      <c r="C1" s="110"/>
      <c r="D1" s="119" t="s">
        <v>14</v>
      </c>
      <c r="E1" s="119"/>
      <c r="F1" s="119"/>
      <c r="G1" s="91" t="s">
        <v>15</v>
      </c>
      <c r="H1" s="119" t="s">
        <v>13</v>
      </c>
      <c r="I1" s="119"/>
      <c r="J1" s="119"/>
      <c r="K1" s="119"/>
      <c r="L1" s="117" t="s">
        <v>59</v>
      </c>
      <c r="M1" s="26"/>
      <c r="N1" s="26"/>
      <c r="O1" s="26"/>
      <c r="P1" s="26"/>
    </row>
    <row r="2" spans="1:53" s="1" customFormat="1" ht="16" thickBot="1" x14ac:dyDescent="0.4">
      <c r="A2" s="21"/>
      <c r="B2" s="19" t="s">
        <v>2</v>
      </c>
      <c r="C2" s="7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1" t="s">
        <v>5</v>
      </c>
      <c r="I2" s="31" t="s">
        <v>0</v>
      </c>
      <c r="J2" s="31" t="s">
        <v>6</v>
      </c>
      <c r="K2" s="31" t="s">
        <v>4</v>
      </c>
      <c r="L2" s="120"/>
      <c r="M2" s="47"/>
      <c r="N2" s="47"/>
      <c r="O2" s="47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5"/>
    </row>
    <row r="3" spans="1:53" s="2" customFormat="1" ht="24" customHeight="1" x14ac:dyDescent="0.35">
      <c r="A3" s="4" t="s">
        <v>9</v>
      </c>
      <c r="B3" s="52">
        <f t="shared" ref="B3:B10" si="0">C3*100/100</f>
        <v>25</v>
      </c>
      <c r="C3" s="59">
        <v>25</v>
      </c>
      <c r="D3" s="56">
        <f>C3*H3/100</f>
        <v>3</v>
      </c>
      <c r="E3" s="56">
        <f>C3*I3/100</f>
        <v>0.82499999999999996</v>
      </c>
      <c r="F3" s="56">
        <f>C3*J3/100</f>
        <v>15.95</v>
      </c>
      <c r="G3" s="56">
        <f>C3*K3/100</f>
        <v>88.25</v>
      </c>
      <c r="H3" s="57">
        <v>12</v>
      </c>
      <c r="I3" s="57">
        <v>3.3</v>
      </c>
      <c r="J3" s="57">
        <v>63.8</v>
      </c>
      <c r="K3" s="57">
        <v>353</v>
      </c>
      <c r="L3" s="74">
        <f>B3*20/1000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s="2" customFormat="1" ht="24" customHeight="1" x14ac:dyDescent="0.35">
      <c r="A4" s="4" t="s">
        <v>52</v>
      </c>
      <c r="B4" s="52">
        <f t="shared" si="0"/>
        <v>25</v>
      </c>
      <c r="C4" s="75">
        <v>25</v>
      </c>
      <c r="D4" s="56">
        <f>C4*H4/100</f>
        <v>3</v>
      </c>
      <c r="E4" s="56">
        <f>C4*I4/100</f>
        <v>0.82499999999999996</v>
      </c>
      <c r="F4" s="56">
        <f>C4*J4/100</f>
        <v>15.95</v>
      </c>
      <c r="G4" s="56">
        <f>C4*K4/100</f>
        <v>88.25</v>
      </c>
      <c r="H4" s="57">
        <v>12</v>
      </c>
      <c r="I4" s="57">
        <v>3.3</v>
      </c>
      <c r="J4" s="57">
        <v>63.8</v>
      </c>
      <c r="K4" s="57">
        <v>353</v>
      </c>
      <c r="L4" s="74">
        <f t="shared" ref="L4:L11" si="1">B4*20/1000</f>
        <v>0.5</v>
      </c>
      <c r="M4" s="46"/>
      <c r="N4" s="46"/>
      <c r="O4" s="49"/>
      <c r="P4" s="50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29"/>
    </row>
    <row r="5" spans="1:53" s="2" customFormat="1" ht="21" customHeight="1" x14ac:dyDescent="0.35">
      <c r="A5" s="4" t="s">
        <v>53</v>
      </c>
      <c r="B5" s="52">
        <f t="shared" si="0"/>
        <v>50</v>
      </c>
      <c r="C5" s="59">
        <v>50</v>
      </c>
      <c r="D5" s="56">
        <f t="shared" ref="D5:D14" si="2">C5*H5/100</f>
        <v>4.8</v>
      </c>
      <c r="E5" s="56">
        <f t="shared" ref="E5:E14" si="3">C5*I5/100</f>
        <v>0.8</v>
      </c>
      <c r="F5" s="56">
        <f t="shared" ref="F5:F14" si="4">C5*J5/100</f>
        <v>37.85</v>
      </c>
      <c r="G5" s="56">
        <f t="shared" ref="G5:G14" si="5">C5*K5/100</f>
        <v>176.5</v>
      </c>
      <c r="H5" s="57">
        <v>9.6</v>
      </c>
      <c r="I5" s="57">
        <v>1.6</v>
      </c>
      <c r="J5" s="57">
        <v>75.7</v>
      </c>
      <c r="K5" s="57">
        <v>353</v>
      </c>
      <c r="L5" s="74">
        <f t="shared" si="1"/>
        <v>1</v>
      </c>
      <c r="M5" s="46"/>
      <c r="N5" s="46"/>
      <c r="O5" s="49"/>
      <c r="P5" s="50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29"/>
    </row>
    <row r="6" spans="1:53" s="2" customFormat="1" ht="21" customHeight="1" x14ac:dyDescent="0.35">
      <c r="A6" s="41" t="s">
        <v>7</v>
      </c>
      <c r="B6" s="52">
        <f t="shared" si="0"/>
        <v>25</v>
      </c>
      <c r="C6" s="59">
        <v>25</v>
      </c>
      <c r="D6" s="56">
        <f>C6*H6/100</f>
        <v>3.15</v>
      </c>
      <c r="E6" s="56">
        <f>C6*I6/100</f>
        <v>0.77500000000000002</v>
      </c>
      <c r="F6" s="56">
        <f>C6*J6/100</f>
        <v>17.324999999999999</v>
      </c>
      <c r="G6" s="56">
        <f>C6*K6/100</f>
        <v>91.5</v>
      </c>
      <c r="H6" s="57">
        <v>12.6</v>
      </c>
      <c r="I6" s="57">
        <v>3.1</v>
      </c>
      <c r="J6" s="57">
        <v>69.3</v>
      </c>
      <c r="K6" s="57">
        <v>366</v>
      </c>
      <c r="L6" s="74">
        <f t="shared" si="1"/>
        <v>0.5</v>
      </c>
      <c r="M6" s="46"/>
      <c r="N6" s="46"/>
      <c r="O6" s="49"/>
      <c r="P6" s="50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29"/>
    </row>
    <row r="7" spans="1:53" s="2" customFormat="1" ht="15.5" x14ac:dyDescent="0.35">
      <c r="A7" s="25" t="s">
        <v>60</v>
      </c>
      <c r="B7" s="52">
        <f t="shared" si="0"/>
        <v>8</v>
      </c>
      <c r="C7" s="81">
        <v>8</v>
      </c>
      <c r="D7" s="56">
        <f t="shared" ref="D7" si="6">C7*H7/100</f>
        <v>0.96</v>
      </c>
      <c r="E7" s="56">
        <f t="shared" ref="E7" si="7">C7*I7/100</f>
        <v>0.52</v>
      </c>
      <c r="F7" s="56">
        <f t="shared" ref="F7" si="8">C7*J7/100</f>
        <v>5.36</v>
      </c>
      <c r="G7" s="56">
        <f t="shared" ref="G7" si="9">C7*K7/100</f>
        <v>31.2</v>
      </c>
      <c r="H7" s="100">
        <v>12</v>
      </c>
      <c r="I7" s="100">
        <v>6.5</v>
      </c>
      <c r="J7" s="100">
        <v>67</v>
      </c>
      <c r="K7" s="100">
        <v>390</v>
      </c>
      <c r="L7" s="74">
        <f t="shared" si="1"/>
        <v>0.16</v>
      </c>
      <c r="M7" s="46"/>
      <c r="N7" s="46"/>
      <c r="O7" s="49"/>
      <c r="P7" s="49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" customFormat="1" ht="15.5" x14ac:dyDescent="0.35">
      <c r="A8" s="41" t="s">
        <v>54</v>
      </c>
      <c r="B8" s="53">
        <f t="shared" si="0"/>
        <v>50</v>
      </c>
      <c r="C8" s="53">
        <v>50</v>
      </c>
      <c r="D8" s="56">
        <f t="shared" si="2"/>
        <v>1.6</v>
      </c>
      <c r="E8" s="56">
        <f t="shared" si="3"/>
        <v>1.25</v>
      </c>
      <c r="F8" s="56">
        <f t="shared" si="4"/>
        <v>2.35</v>
      </c>
      <c r="G8" s="56">
        <f t="shared" si="5"/>
        <v>27</v>
      </c>
      <c r="H8" s="57">
        <v>3.2</v>
      </c>
      <c r="I8" s="57">
        <v>2.5</v>
      </c>
      <c r="J8" s="57">
        <v>4.7</v>
      </c>
      <c r="K8" s="57">
        <v>54</v>
      </c>
      <c r="L8" s="74">
        <f t="shared" si="1"/>
        <v>1</v>
      </c>
      <c r="M8" s="51"/>
      <c r="N8" s="46"/>
      <c r="O8" s="49"/>
      <c r="P8" s="50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29"/>
    </row>
    <row r="9" spans="1:53" s="73" customFormat="1" ht="31" x14ac:dyDescent="0.35">
      <c r="A9" s="71" t="s">
        <v>68</v>
      </c>
      <c r="B9" s="53">
        <f t="shared" si="0"/>
        <v>10</v>
      </c>
      <c r="C9" s="87">
        <v>10</v>
      </c>
      <c r="D9" s="56">
        <f t="shared" si="2"/>
        <v>1.1000000000000001</v>
      </c>
      <c r="E9" s="56">
        <f t="shared" si="3"/>
        <v>2.6</v>
      </c>
      <c r="F9" s="56">
        <f t="shared" si="4"/>
        <v>0.16</v>
      </c>
      <c r="G9" s="56">
        <f t="shared" si="5"/>
        <v>28.7</v>
      </c>
      <c r="H9" s="57">
        <v>11</v>
      </c>
      <c r="I9" s="57">
        <v>26</v>
      </c>
      <c r="J9" s="57">
        <v>1.6</v>
      </c>
      <c r="K9" s="57">
        <v>287</v>
      </c>
      <c r="L9" s="74">
        <f t="shared" si="1"/>
        <v>0.2</v>
      </c>
      <c r="M9" s="51"/>
      <c r="N9" s="46"/>
      <c r="O9" s="49"/>
      <c r="P9" s="50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3" s="73" customFormat="1" ht="15.5" x14ac:dyDescent="0.35">
      <c r="A10" s="25" t="s">
        <v>61</v>
      </c>
      <c r="B10" s="53">
        <f t="shared" si="0"/>
        <v>20</v>
      </c>
      <c r="C10" s="5">
        <v>20</v>
      </c>
      <c r="D10" s="56">
        <f t="shared" si="2"/>
        <v>4.24</v>
      </c>
      <c r="E10" s="56">
        <f t="shared" si="3"/>
        <v>0.32</v>
      </c>
      <c r="F10" s="56">
        <f t="shared" si="4"/>
        <v>11.4</v>
      </c>
      <c r="G10" s="56">
        <f t="shared" si="5"/>
        <v>65.400000000000006</v>
      </c>
      <c r="H10" s="57">
        <v>21.2</v>
      </c>
      <c r="I10" s="57">
        <v>1.6</v>
      </c>
      <c r="J10" s="57">
        <v>57</v>
      </c>
      <c r="K10" s="57">
        <v>327</v>
      </c>
      <c r="L10" s="74">
        <f t="shared" si="1"/>
        <v>0.4</v>
      </c>
      <c r="M10" s="51"/>
      <c r="N10" s="46"/>
      <c r="O10" s="49"/>
      <c r="P10" s="50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3" ht="15.5" x14ac:dyDescent="0.35">
      <c r="A11" s="8" t="s">
        <v>56</v>
      </c>
      <c r="B11" s="42">
        <f>C11*100/66</f>
        <v>13.636363636363637</v>
      </c>
      <c r="C11" s="65">
        <v>9</v>
      </c>
      <c r="D11" s="54">
        <f t="shared" si="2"/>
        <v>0.495</v>
      </c>
      <c r="E11" s="54">
        <f t="shared" si="3"/>
        <v>6.3E-2</v>
      </c>
      <c r="F11" s="54">
        <f t="shared" si="4"/>
        <v>0.66600000000000004</v>
      </c>
      <c r="G11" s="54">
        <f t="shared" si="5"/>
        <v>6.66</v>
      </c>
      <c r="H11" s="55">
        <v>5.5</v>
      </c>
      <c r="I11" s="55">
        <v>0.7</v>
      </c>
      <c r="J11" s="55">
        <v>7.4</v>
      </c>
      <c r="K11" s="55">
        <v>74</v>
      </c>
      <c r="L11" s="74">
        <f t="shared" si="1"/>
        <v>0.27272727272727276</v>
      </c>
    </row>
    <row r="12" spans="1:53" ht="15.5" x14ac:dyDescent="0.35">
      <c r="A12" s="95" t="s">
        <v>28</v>
      </c>
      <c r="B12" s="3" t="s">
        <v>63</v>
      </c>
      <c r="C12" s="3">
        <v>34</v>
      </c>
      <c r="D12" s="68">
        <f t="shared" si="2"/>
        <v>4.08</v>
      </c>
      <c r="E12" s="68">
        <f t="shared" si="3"/>
        <v>3.1960000000000002</v>
      </c>
      <c r="F12" s="68">
        <f t="shared" si="4"/>
        <v>0.27200000000000002</v>
      </c>
      <c r="G12" s="68">
        <f t="shared" si="5"/>
        <v>46.24</v>
      </c>
      <c r="H12" s="57">
        <v>12</v>
      </c>
      <c r="I12" s="57">
        <v>9.4</v>
      </c>
      <c r="J12" s="57">
        <v>0.8</v>
      </c>
      <c r="K12" s="57">
        <v>136</v>
      </c>
      <c r="L12" s="74">
        <v>0.68</v>
      </c>
      <c r="M12" s="64" t="s">
        <v>31</v>
      </c>
    </row>
    <row r="13" spans="1:53" ht="15.5" x14ac:dyDescent="0.35">
      <c r="A13" s="95" t="s">
        <v>67</v>
      </c>
      <c r="B13" s="53">
        <f>C13*100/100</f>
        <v>10</v>
      </c>
      <c r="C13" s="3">
        <v>10</v>
      </c>
      <c r="D13" s="68">
        <f t="shared" si="2"/>
        <v>2.5099999999999998</v>
      </c>
      <c r="E13" s="68">
        <f t="shared" si="3"/>
        <v>4.7300000000000004</v>
      </c>
      <c r="F13" s="68">
        <f t="shared" si="4"/>
        <v>2.09</v>
      </c>
      <c r="G13" s="68">
        <f t="shared" si="5"/>
        <v>57</v>
      </c>
      <c r="H13" s="57">
        <v>25.1</v>
      </c>
      <c r="I13" s="57">
        <v>47.3</v>
      </c>
      <c r="J13" s="57">
        <v>20.9</v>
      </c>
      <c r="K13" s="57">
        <v>570</v>
      </c>
      <c r="L13" s="74">
        <f t="shared" ref="L13:L19" si="10">B13*20/1000</f>
        <v>0.2</v>
      </c>
      <c r="M13" s="64"/>
    </row>
    <row r="14" spans="1:53" s="73" customFormat="1" ht="15.5" x14ac:dyDescent="0.35">
      <c r="A14" s="25" t="s">
        <v>57</v>
      </c>
      <c r="B14" s="53">
        <f>C14*100/100</f>
        <v>10</v>
      </c>
      <c r="C14" s="81">
        <v>10</v>
      </c>
      <c r="D14" s="86">
        <f t="shared" si="2"/>
        <v>0.23</v>
      </c>
      <c r="E14" s="86">
        <f t="shared" si="3"/>
        <v>0.01</v>
      </c>
      <c r="F14" s="86">
        <f t="shared" si="4"/>
        <v>6.78</v>
      </c>
      <c r="G14" s="86">
        <f t="shared" si="5"/>
        <v>28.5</v>
      </c>
      <c r="H14" s="100">
        <v>2.2999999999999998</v>
      </c>
      <c r="I14" s="100">
        <v>0.1</v>
      </c>
      <c r="J14" s="100">
        <v>67.8</v>
      </c>
      <c r="K14" s="100">
        <v>285</v>
      </c>
      <c r="L14" s="74">
        <f t="shared" si="10"/>
        <v>0.2</v>
      </c>
      <c r="M14" s="46"/>
      <c r="N14" s="46"/>
      <c r="O14" s="49"/>
      <c r="P14" s="50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3" s="73" customFormat="1" ht="15.5" x14ac:dyDescent="0.35">
      <c r="A15" s="72" t="s">
        <v>36</v>
      </c>
      <c r="B15" s="53">
        <f>C15*100/100</f>
        <v>25</v>
      </c>
      <c r="C15" s="53">
        <v>25</v>
      </c>
      <c r="D15" s="56">
        <f>C15*H15/100</f>
        <v>0.3</v>
      </c>
      <c r="E15" s="56">
        <f>C15*I15/100</f>
        <v>0.65</v>
      </c>
      <c r="F15" s="56">
        <f>C15*J15/100</f>
        <v>0.875</v>
      </c>
      <c r="G15" s="56">
        <f>C15*K15/100</f>
        <v>12</v>
      </c>
      <c r="H15" s="57">
        <v>1.2</v>
      </c>
      <c r="I15" s="57">
        <v>2.6</v>
      </c>
      <c r="J15" s="57">
        <v>3.5</v>
      </c>
      <c r="K15" s="57">
        <v>48</v>
      </c>
      <c r="L15" s="74">
        <f t="shared" si="10"/>
        <v>0.5</v>
      </c>
      <c r="M15" s="46"/>
      <c r="N15" s="46"/>
      <c r="O15" s="49"/>
      <c r="P15" s="50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3" s="73" customFormat="1" ht="31" x14ac:dyDescent="0.35">
      <c r="A16" s="72" t="s">
        <v>64</v>
      </c>
      <c r="B16" s="53">
        <f>C16*100/100</f>
        <v>25</v>
      </c>
      <c r="C16" s="53">
        <v>25</v>
      </c>
      <c r="D16" s="56">
        <f>C16*H16/100</f>
        <v>0.45</v>
      </c>
      <c r="E16" s="56">
        <f>C16*I16/100</f>
        <v>1.425</v>
      </c>
      <c r="F16" s="56">
        <f>C16*J16/100</f>
        <v>3.25</v>
      </c>
      <c r="G16" s="56">
        <f>C16*K16/100</f>
        <v>28</v>
      </c>
      <c r="H16" s="93">
        <v>1.8</v>
      </c>
      <c r="I16" s="93">
        <v>5.7</v>
      </c>
      <c r="J16" s="93">
        <v>13</v>
      </c>
      <c r="K16" s="93">
        <v>112</v>
      </c>
      <c r="L16" s="74">
        <f t="shared" si="10"/>
        <v>0.5</v>
      </c>
      <c r="M16" s="46"/>
      <c r="N16" s="46"/>
      <c r="O16" s="49"/>
      <c r="P16" s="50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s="73" customFormat="1" ht="15.5" x14ac:dyDescent="0.35">
      <c r="A17" s="72" t="s">
        <v>65</v>
      </c>
      <c r="B17" s="53">
        <f>C17*100/100</f>
        <v>20</v>
      </c>
      <c r="C17" s="53">
        <v>20</v>
      </c>
      <c r="D17" s="56">
        <f>C17*H17/100</f>
        <v>0.22</v>
      </c>
      <c r="E17" s="56">
        <f>C17*I17/100</f>
        <v>0.02</v>
      </c>
      <c r="F17" s="56">
        <f>C17*J17/100</f>
        <v>1.2</v>
      </c>
      <c r="G17" s="56">
        <f>C17*K17/100</f>
        <v>6.2</v>
      </c>
      <c r="H17" s="93">
        <v>1.1000000000000001</v>
      </c>
      <c r="I17" s="93">
        <v>0.1</v>
      </c>
      <c r="J17" s="93">
        <v>6</v>
      </c>
      <c r="K17" s="93">
        <v>31</v>
      </c>
      <c r="L17" s="74">
        <f t="shared" si="10"/>
        <v>0.4</v>
      </c>
      <c r="M17" s="46"/>
      <c r="N17" s="46"/>
      <c r="O17" s="49"/>
      <c r="P17" s="50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s="26" customFormat="1" ht="46.5" x14ac:dyDescent="0.35">
      <c r="A18" s="72" t="s">
        <v>55</v>
      </c>
      <c r="B18" s="99">
        <f>C18*100/80</f>
        <v>50</v>
      </c>
      <c r="C18" s="99">
        <v>40</v>
      </c>
      <c r="D18" s="92">
        <f>C18*H18/100</f>
        <v>0.28000000000000003</v>
      </c>
      <c r="E18" s="92">
        <f>C18*I18/100</f>
        <v>0.12</v>
      </c>
      <c r="F18" s="92">
        <f>C18*J18/100</f>
        <v>4.4000000000000004</v>
      </c>
      <c r="G18" s="92">
        <f>C18*K18/100</f>
        <v>18.8</v>
      </c>
      <c r="H18" s="93">
        <v>0.7</v>
      </c>
      <c r="I18" s="93">
        <v>0.3</v>
      </c>
      <c r="J18" s="93">
        <v>11</v>
      </c>
      <c r="K18" s="93">
        <v>47</v>
      </c>
      <c r="L18" s="74">
        <f t="shared" si="10"/>
        <v>1</v>
      </c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s="26" customFormat="1" ht="15.5" x14ac:dyDescent="0.35">
      <c r="A19" s="4" t="s">
        <v>66</v>
      </c>
      <c r="B19" s="53">
        <f>C19*100/100</f>
        <v>50</v>
      </c>
      <c r="C19" s="53">
        <v>50</v>
      </c>
      <c r="D19" s="92">
        <f>C19*H19/100</f>
        <v>0</v>
      </c>
      <c r="E19" s="92">
        <f>C19*I19/100</f>
        <v>0</v>
      </c>
      <c r="F19" s="92">
        <f>C19*J19/100</f>
        <v>5.5</v>
      </c>
      <c r="G19" s="92">
        <f>C19*K19/100</f>
        <v>22</v>
      </c>
      <c r="H19" s="93">
        <v>0</v>
      </c>
      <c r="I19" s="93">
        <v>0</v>
      </c>
      <c r="J19" s="93">
        <v>11</v>
      </c>
      <c r="K19" s="93">
        <v>44</v>
      </c>
      <c r="L19" s="94">
        <f t="shared" si="10"/>
        <v>1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s="38" customFormat="1" ht="32" customHeight="1" x14ac:dyDescent="0.35">
      <c r="A20" s="35" t="s">
        <v>20</v>
      </c>
      <c r="B20" s="88"/>
      <c r="C20" s="88"/>
      <c r="D20" s="83">
        <f>SUM(D3:D19)</f>
        <v>30.415000000000003</v>
      </c>
      <c r="E20" s="83">
        <f>SUM(E3:E19)</f>
        <v>18.129000000000001</v>
      </c>
      <c r="F20" s="83">
        <f>SUM(F3:F19)</f>
        <v>131.37800000000001</v>
      </c>
      <c r="G20" s="83">
        <f>SUM(G3:G19)</f>
        <v>822.19999999999993</v>
      </c>
      <c r="H20" s="84"/>
      <c r="I20" s="84"/>
      <c r="J20" s="84"/>
      <c r="K20" s="84"/>
      <c r="L20" s="96">
        <f>SUM(L3:L19)</f>
        <v>9.0127272727272736</v>
      </c>
    </row>
    <row r="21" spans="1:52" s="73" customFormat="1" ht="26.5" x14ac:dyDescent="0.35">
      <c r="A21" s="40" t="s">
        <v>21</v>
      </c>
      <c r="B21" s="18"/>
      <c r="C21" s="18"/>
      <c r="D21" s="87" t="s">
        <v>23</v>
      </c>
      <c r="E21" s="87" t="s">
        <v>22</v>
      </c>
      <c r="F21" s="87" t="s">
        <v>24</v>
      </c>
      <c r="G21" s="87" t="s">
        <v>25</v>
      </c>
      <c r="H21" s="18"/>
      <c r="I21" s="18"/>
      <c r="J21" s="18"/>
      <c r="K21" s="18"/>
      <c r="L21" s="101"/>
      <c r="M21" s="46"/>
      <c r="N21" s="46"/>
      <c r="O21" s="49"/>
      <c r="P21" s="50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15.5" x14ac:dyDescent="0.35">
      <c r="A22" s="4" t="s">
        <v>58</v>
      </c>
      <c r="B22" s="53">
        <f>C22*100/100</f>
        <v>100</v>
      </c>
      <c r="C22" s="53">
        <v>100</v>
      </c>
      <c r="D22" s="56">
        <f>C22*H22/100</f>
        <v>0</v>
      </c>
      <c r="E22" s="56">
        <f>C22*I22/100</f>
        <v>100</v>
      </c>
      <c r="F22" s="56">
        <f>C22*J22/100</f>
        <v>0</v>
      </c>
      <c r="G22" s="56">
        <f>C22*K22/100</f>
        <v>900</v>
      </c>
      <c r="H22" s="57">
        <v>0</v>
      </c>
      <c r="I22" s="57">
        <v>100</v>
      </c>
      <c r="J22" s="57">
        <v>0</v>
      </c>
      <c r="K22" s="57">
        <v>900</v>
      </c>
      <c r="L22" s="57">
        <v>1</v>
      </c>
    </row>
    <row r="23" spans="1:52" ht="15.5" x14ac:dyDescent="0.35">
      <c r="K23" s="97" t="s">
        <v>20</v>
      </c>
      <c r="L23" s="103">
        <f>L20+L22</f>
        <v>10.012727272727274</v>
      </c>
    </row>
    <row r="24" spans="1:52" ht="15.5" x14ac:dyDescent="0.35">
      <c r="A24" s="44" t="s">
        <v>26</v>
      </c>
    </row>
  </sheetData>
  <mergeCells count="4">
    <mergeCell ref="B1:C1"/>
    <mergeCell ref="D1:F1"/>
    <mergeCell ref="H1:K1"/>
    <mergeCell ref="L1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21"/>
  <sheetViews>
    <sheetView workbookViewId="0"/>
  </sheetViews>
  <sheetFormatPr defaultRowHeight="14.5" x14ac:dyDescent="0.35"/>
  <cols>
    <col min="1" max="1" width="33.54296875" customWidth="1"/>
    <col min="12" max="12" width="15" customWidth="1"/>
  </cols>
  <sheetData>
    <row r="1" spans="1:53" s="2" customFormat="1" ht="31.5" customHeight="1" x14ac:dyDescent="0.35">
      <c r="A1" s="23" t="s">
        <v>1</v>
      </c>
      <c r="B1" s="110" t="s">
        <v>17</v>
      </c>
      <c r="C1" s="110"/>
      <c r="D1" s="119" t="s">
        <v>14</v>
      </c>
      <c r="E1" s="119"/>
      <c r="F1" s="119"/>
      <c r="G1" s="91" t="s">
        <v>15</v>
      </c>
      <c r="H1" s="119" t="s">
        <v>13</v>
      </c>
      <c r="I1" s="119"/>
      <c r="J1" s="119"/>
      <c r="K1" s="119"/>
      <c r="L1" s="117" t="s">
        <v>59</v>
      </c>
      <c r="M1" s="26"/>
      <c r="N1" s="26"/>
      <c r="O1" s="26"/>
      <c r="P1" s="26"/>
    </row>
    <row r="2" spans="1:53" s="1" customFormat="1" ht="16" thickBot="1" x14ac:dyDescent="0.4">
      <c r="A2" s="21"/>
      <c r="B2" s="19" t="s">
        <v>2</v>
      </c>
      <c r="C2" s="7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1" t="s">
        <v>5</v>
      </c>
      <c r="I2" s="31" t="s">
        <v>0</v>
      </c>
      <c r="J2" s="31" t="s">
        <v>6</v>
      </c>
      <c r="K2" s="31" t="s">
        <v>4</v>
      </c>
      <c r="L2" s="120"/>
      <c r="M2" s="47"/>
      <c r="N2" s="47"/>
      <c r="O2" s="47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5"/>
    </row>
    <row r="3" spans="1:53" s="2" customFormat="1" ht="24" customHeight="1" x14ac:dyDescent="0.35">
      <c r="A3" s="4" t="s">
        <v>9</v>
      </c>
      <c r="B3" s="52">
        <f t="shared" ref="B3:B9" si="0">C3*100/100</f>
        <v>25</v>
      </c>
      <c r="C3" s="59">
        <v>25</v>
      </c>
      <c r="D3" s="56">
        <f>C3*H3/100</f>
        <v>3</v>
      </c>
      <c r="E3" s="56">
        <f>C3*I3/100</f>
        <v>0.82499999999999996</v>
      </c>
      <c r="F3" s="56">
        <f>C3*J3/100</f>
        <v>15.95</v>
      </c>
      <c r="G3" s="56">
        <f>C3*K3/100</f>
        <v>88.25</v>
      </c>
      <c r="H3" s="57">
        <v>12</v>
      </c>
      <c r="I3" s="57">
        <v>3.3</v>
      </c>
      <c r="J3" s="57">
        <v>63.8</v>
      </c>
      <c r="K3" s="57">
        <v>353</v>
      </c>
      <c r="L3" s="74">
        <f>B3*20/1000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s="2" customFormat="1" ht="21" customHeight="1" x14ac:dyDescent="0.35">
      <c r="A4" s="4" t="s">
        <v>47</v>
      </c>
      <c r="B4" s="52">
        <f t="shared" si="0"/>
        <v>25</v>
      </c>
      <c r="C4" s="59">
        <v>25</v>
      </c>
      <c r="D4" s="76">
        <f t="shared" ref="D4" si="1">C4*H4/100</f>
        <v>2.4249999999999998</v>
      </c>
      <c r="E4" s="76">
        <f t="shared" ref="E4" si="2">C4*I4/100</f>
        <v>0.35</v>
      </c>
      <c r="F4" s="76">
        <f t="shared" ref="F4" si="3">C4*J4/100</f>
        <v>17.75</v>
      </c>
      <c r="G4" s="76">
        <f t="shared" ref="G4" si="4">C4*K4/100</f>
        <v>83.75</v>
      </c>
      <c r="H4" s="57">
        <v>9.6999999999999993</v>
      </c>
      <c r="I4" s="57">
        <v>1.4</v>
      </c>
      <c r="J4" s="57">
        <v>71</v>
      </c>
      <c r="K4" s="57">
        <v>335</v>
      </c>
      <c r="L4" s="74">
        <f t="shared" ref="L4:L9" si="5">B4*20/1000</f>
        <v>0.5</v>
      </c>
      <c r="M4" s="46"/>
      <c r="N4" s="46"/>
      <c r="O4" s="49"/>
      <c r="P4" s="50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29"/>
    </row>
    <row r="5" spans="1:53" s="2" customFormat="1" ht="21" customHeight="1" x14ac:dyDescent="0.35">
      <c r="A5" s="4" t="s">
        <v>71</v>
      </c>
      <c r="B5" s="52">
        <f t="shared" si="0"/>
        <v>50</v>
      </c>
      <c r="C5" s="59">
        <v>50</v>
      </c>
      <c r="D5" s="56">
        <f t="shared" ref="D5:D11" si="6">C5*H5/100</f>
        <v>6.6</v>
      </c>
      <c r="E5" s="56">
        <f t="shared" ref="E5:E11" si="7">C5*I5/100</f>
        <v>3.6</v>
      </c>
      <c r="F5" s="56">
        <f t="shared" ref="F5:F11" si="8">C5*J5/100</f>
        <v>33.950000000000003</v>
      </c>
      <c r="G5" s="56">
        <f t="shared" ref="G5:G11" si="9">C5*K5/100</f>
        <v>184.5</v>
      </c>
      <c r="H5" s="57">
        <v>13.2</v>
      </c>
      <c r="I5" s="57">
        <v>7.2</v>
      </c>
      <c r="J5" s="57">
        <v>67.900000000000006</v>
      </c>
      <c r="K5" s="57">
        <v>369</v>
      </c>
      <c r="L5" s="74">
        <f t="shared" si="5"/>
        <v>1</v>
      </c>
      <c r="M5" s="46"/>
      <c r="N5" s="46"/>
      <c r="O5" s="49"/>
      <c r="P5" s="50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29"/>
    </row>
    <row r="6" spans="1:53" s="2" customFormat="1" ht="15.5" x14ac:dyDescent="0.35">
      <c r="A6" s="25" t="s">
        <v>60</v>
      </c>
      <c r="B6" s="52">
        <f t="shared" si="0"/>
        <v>8</v>
      </c>
      <c r="C6" s="81">
        <v>8</v>
      </c>
      <c r="D6" s="56">
        <f t="shared" ref="D6" si="10">C6*H6/100</f>
        <v>0.96</v>
      </c>
      <c r="E6" s="56">
        <f t="shared" ref="E6" si="11">C6*I6/100</f>
        <v>0.52</v>
      </c>
      <c r="F6" s="56">
        <f t="shared" ref="F6" si="12">C6*J6/100</f>
        <v>5.36</v>
      </c>
      <c r="G6" s="56">
        <f t="shared" ref="G6" si="13">C6*K6/100</f>
        <v>31.2</v>
      </c>
      <c r="H6" s="100">
        <v>12</v>
      </c>
      <c r="I6" s="100">
        <v>6.5</v>
      </c>
      <c r="J6" s="100">
        <v>67</v>
      </c>
      <c r="K6" s="100">
        <v>390</v>
      </c>
      <c r="L6" s="74">
        <f t="shared" si="5"/>
        <v>0.16</v>
      </c>
      <c r="M6" s="46"/>
      <c r="N6" s="46"/>
      <c r="O6" s="49"/>
      <c r="P6" s="49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29"/>
    </row>
    <row r="7" spans="1:53" s="2" customFormat="1" ht="15.5" x14ac:dyDescent="0.35">
      <c r="A7" s="41" t="s">
        <v>54</v>
      </c>
      <c r="B7" s="53">
        <f t="shared" si="0"/>
        <v>50</v>
      </c>
      <c r="C7" s="53">
        <v>50</v>
      </c>
      <c r="D7" s="56">
        <f t="shared" si="6"/>
        <v>1.6</v>
      </c>
      <c r="E7" s="56">
        <f t="shared" si="7"/>
        <v>1.25</v>
      </c>
      <c r="F7" s="56">
        <f t="shared" si="8"/>
        <v>2.35</v>
      </c>
      <c r="G7" s="56">
        <f t="shared" si="9"/>
        <v>27</v>
      </c>
      <c r="H7" s="57">
        <v>3.2</v>
      </c>
      <c r="I7" s="57">
        <v>2.5</v>
      </c>
      <c r="J7" s="57">
        <v>4.7</v>
      </c>
      <c r="K7" s="57">
        <v>54</v>
      </c>
      <c r="L7" s="74">
        <f t="shared" si="5"/>
        <v>1</v>
      </c>
      <c r="M7" s="51"/>
      <c r="N7" s="46"/>
      <c r="O7" s="49"/>
      <c r="P7" s="50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" customFormat="1" ht="31" x14ac:dyDescent="0.35">
      <c r="A8" s="71" t="s">
        <v>68</v>
      </c>
      <c r="B8" s="53">
        <f t="shared" si="0"/>
        <v>10</v>
      </c>
      <c r="C8" s="87">
        <v>10</v>
      </c>
      <c r="D8" s="56">
        <f t="shared" si="6"/>
        <v>1.1000000000000001</v>
      </c>
      <c r="E8" s="56">
        <f t="shared" si="7"/>
        <v>2.6</v>
      </c>
      <c r="F8" s="56">
        <f t="shared" si="8"/>
        <v>0.16</v>
      </c>
      <c r="G8" s="56">
        <f t="shared" si="9"/>
        <v>28.7</v>
      </c>
      <c r="H8" s="57">
        <v>11</v>
      </c>
      <c r="I8" s="57">
        <v>26</v>
      </c>
      <c r="J8" s="57">
        <v>1.6</v>
      </c>
      <c r="K8" s="57">
        <v>287</v>
      </c>
      <c r="L8" s="74">
        <f t="shared" si="5"/>
        <v>0.2</v>
      </c>
      <c r="M8" s="46"/>
      <c r="N8" s="46"/>
      <c r="O8" s="49"/>
      <c r="P8" s="49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29"/>
    </row>
    <row r="9" spans="1:53" ht="15.5" x14ac:dyDescent="0.35">
      <c r="A9" s="104" t="s">
        <v>73</v>
      </c>
      <c r="B9" s="53">
        <f t="shared" si="0"/>
        <v>20</v>
      </c>
      <c r="C9" s="63">
        <v>20</v>
      </c>
      <c r="D9" s="56">
        <f t="shared" si="6"/>
        <v>2.92</v>
      </c>
      <c r="E9" s="56">
        <f t="shared" si="7"/>
        <v>4.96</v>
      </c>
      <c r="F9" s="56">
        <f t="shared" si="8"/>
        <v>0.56000000000000005</v>
      </c>
      <c r="G9" s="56">
        <f t="shared" si="9"/>
        <v>58.6</v>
      </c>
      <c r="H9" s="102">
        <v>14.6</v>
      </c>
      <c r="I9" s="102">
        <v>24.8</v>
      </c>
      <c r="J9" s="102">
        <v>2.8</v>
      </c>
      <c r="K9" s="102">
        <v>293</v>
      </c>
      <c r="L9" s="74">
        <f t="shared" si="5"/>
        <v>0.4</v>
      </c>
    </row>
    <row r="10" spans="1:53" ht="15.5" x14ac:dyDescent="0.35">
      <c r="A10" s="95" t="s">
        <v>28</v>
      </c>
      <c r="B10" s="3" t="s">
        <v>63</v>
      </c>
      <c r="C10" s="3">
        <v>34</v>
      </c>
      <c r="D10" s="68">
        <f t="shared" si="6"/>
        <v>4.08</v>
      </c>
      <c r="E10" s="68">
        <f t="shared" si="7"/>
        <v>3.1960000000000002</v>
      </c>
      <c r="F10" s="68">
        <f t="shared" si="8"/>
        <v>0.27200000000000002</v>
      </c>
      <c r="G10" s="68">
        <f t="shared" si="9"/>
        <v>46.24</v>
      </c>
      <c r="H10" s="57">
        <v>12</v>
      </c>
      <c r="I10" s="57">
        <v>9.4</v>
      </c>
      <c r="J10" s="57">
        <v>0.8</v>
      </c>
      <c r="K10" s="57">
        <v>136</v>
      </c>
      <c r="L10" s="74">
        <v>0.68</v>
      </c>
      <c r="M10" s="64" t="s">
        <v>31</v>
      </c>
    </row>
    <row r="11" spans="1:53" s="73" customFormat="1" ht="15.5" x14ac:dyDescent="0.35">
      <c r="A11" s="25" t="s">
        <v>72</v>
      </c>
      <c r="B11" s="53">
        <f>C11*100/100</f>
        <v>25</v>
      </c>
      <c r="C11" s="75">
        <v>25</v>
      </c>
      <c r="D11" s="68">
        <f t="shared" si="6"/>
        <v>4.3250000000000002</v>
      </c>
      <c r="E11" s="68">
        <f t="shared" si="7"/>
        <v>12</v>
      </c>
      <c r="F11" s="68">
        <f t="shared" si="8"/>
        <v>5.75</v>
      </c>
      <c r="G11" s="68">
        <f t="shared" si="9"/>
        <v>141</v>
      </c>
      <c r="H11" s="100">
        <v>17.3</v>
      </c>
      <c r="I11" s="100">
        <v>48</v>
      </c>
      <c r="J11" s="100">
        <v>23</v>
      </c>
      <c r="K11" s="100">
        <v>564</v>
      </c>
      <c r="L11" s="74">
        <f t="shared" ref="L11:L16" si="14">B11*20/1000</f>
        <v>0.5</v>
      </c>
      <c r="M11" s="46"/>
      <c r="N11" s="46"/>
      <c r="O11" s="49"/>
      <c r="P11" s="50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3" s="2" customFormat="1" ht="15.5" x14ac:dyDescent="0.35">
      <c r="A12" s="8" t="s">
        <v>41</v>
      </c>
      <c r="B12" s="87">
        <f>C12*100/80</f>
        <v>17.5</v>
      </c>
      <c r="C12" s="53">
        <v>14</v>
      </c>
      <c r="D12" s="56">
        <f>C12*H12/100</f>
        <v>0.30800000000000005</v>
      </c>
      <c r="E12" s="56">
        <f>C12*I12/100</f>
        <v>0.252</v>
      </c>
      <c r="F12" s="56">
        <f>C12*J12/100</f>
        <v>1.4</v>
      </c>
      <c r="G12" s="56">
        <f>C12*K12/100</f>
        <v>9.8000000000000007</v>
      </c>
      <c r="H12" s="57">
        <v>2.2000000000000002</v>
      </c>
      <c r="I12" s="57">
        <v>1.8</v>
      </c>
      <c r="J12" s="57">
        <v>10</v>
      </c>
      <c r="K12" s="57">
        <v>70</v>
      </c>
      <c r="L12" s="74">
        <f t="shared" si="14"/>
        <v>0.35</v>
      </c>
      <c r="M12" s="51"/>
      <c r="N12" s="46"/>
      <c r="O12" s="49"/>
      <c r="P12" s="50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29"/>
    </row>
    <row r="13" spans="1:53" s="73" customFormat="1" ht="15.5" x14ac:dyDescent="0.35">
      <c r="A13" s="72" t="s">
        <v>36</v>
      </c>
      <c r="B13" s="53">
        <f>C13*100/100</f>
        <v>25</v>
      </c>
      <c r="C13" s="53">
        <v>25</v>
      </c>
      <c r="D13" s="56">
        <f>C13*H13/100</f>
        <v>0.3</v>
      </c>
      <c r="E13" s="56">
        <f>C13*I13/100</f>
        <v>0.65</v>
      </c>
      <c r="F13" s="56">
        <f>C13*J13/100</f>
        <v>0.875</v>
      </c>
      <c r="G13" s="56">
        <f>C13*K13/100</f>
        <v>12</v>
      </c>
      <c r="H13" s="57">
        <v>1.2</v>
      </c>
      <c r="I13" s="57">
        <v>2.6</v>
      </c>
      <c r="J13" s="57">
        <v>3.5</v>
      </c>
      <c r="K13" s="57">
        <v>48</v>
      </c>
      <c r="L13" s="74">
        <f t="shared" si="14"/>
        <v>0.5</v>
      </c>
      <c r="M13" s="46"/>
      <c r="N13" s="46"/>
      <c r="O13" s="49"/>
      <c r="P13" s="50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3" s="73" customFormat="1" ht="31" x14ac:dyDescent="0.35">
      <c r="A14" s="72" t="s">
        <v>64</v>
      </c>
      <c r="B14" s="53">
        <f>C14*100/100</f>
        <v>25</v>
      </c>
      <c r="C14" s="53">
        <v>25</v>
      </c>
      <c r="D14" s="56">
        <f>C14*H14/100</f>
        <v>0.45</v>
      </c>
      <c r="E14" s="56">
        <f>C14*I14/100</f>
        <v>1.425</v>
      </c>
      <c r="F14" s="56">
        <f>C14*J14/100</f>
        <v>3.25</v>
      </c>
      <c r="G14" s="56">
        <f>C14*K14/100</f>
        <v>28</v>
      </c>
      <c r="H14" s="93">
        <v>1.8</v>
      </c>
      <c r="I14" s="93">
        <v>5.7</v>
      </c>
      <c r="J14" s="93">
        <v>13</v>
      </c>
      <c r="K14" s="93">
        <v>112</v>
      </c>
      <c r="L14" s="74">
        <f t="shared" si="14"/>
        <v>0.5</v>
      </c>
      <c r="M14" s="46"/>
      <c r="N14" s="46"/>
      <c r="O14" s="49"/>
      <c r="P14" s="50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3" s="26" customFormat="1" ht="46.5" x14ac:dyDescent="0.35">
      <c r="A15" s="72" t="s">
        <v>55</v>
      </c>
      <c r="B15" s="99">
        <f>C15*100/80</f>
        <v>50</v>
      </c>
      <c r="C15" s="99">
        <v>40</v>
      </c>
      <c r="D15" s="92">
        <f>C15*H15/100</f>
        <v>0.28000000000000003</v>
      </c>
      <c r="E15" s="92">
        <f>C15*I15/100</f>
        <v>0.12</v>
      </c>
      <c r="F15" s="92">
        <f>C15*J15/100</f>
        <v>4.4000000000000004</v>
      </c>
      <c r="G15" s="92">
        <f>C15*K15/100</f>
        <v>18.8</v>
      </c>
      <c r="H15" s="93">
        <v>0.7</v>
      </c>
      <c r="I15" s="93">
        <v>0.3</v>
      </c>
      <c r="J15" s="93">
        <v>11</v>
      </c>
      <c r="K15" s="93">
        <v>47</v>
      </c>
      <c r="L15" s="74">
        <f t="shared" si="14"/>
        <v>1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3" s="26" customFormat="1" ht="15.5" x14ac:dyDescent="0.35">
      <c r="A16" s="4" t="s">
        <v>66</v>
      </c>
      <c r="B16" s="53">
        <f>C16*100/100</f>
        <v>50</v>
      </c>
      <c r="C16" s="53">
        <v>50</v>
      </c>
      <c r="D16" s="92">
        <f>C16*H16/100</f>
        <v>0</v>
      </c>
      <c r="E16" s="92">
        <f>C16*I16/100</f>
        <v>0</v>
      </c>
      <c r="F16" s="92">
        <f>C16*J16/100</f>
        <v>5.5</v>
      </c>
      <c r="G16" s="92">
        <f>C16*K16/100</f>
        <v>22</v>
      </c>
      <c r="H16" s="93">
        <v>0</v>
      </c>
      <c r="I16" s="93">
        <v>0</v>
      </c>
      <c r="J16" s="93">
        <v>11</v>
      </c>
      <c r="K16" s="93">
        <v>44</v>
      </c>
      <c r="L16" s="94">
        <f t="shared" si="14"/>
        <v>1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s="38" customFormat="1" ht="32" customHeight="1" x14ac:dyDescent="0.35">
      <c r="A17" s="35" t="s">
        <v>20</v>
      </c>
      <c r="B17" s="88"/>
      <c r="C17" s="88"/>
      <c r="D17" s="83">
        <f>SUM(D3:D16)</f>
        <v>28.347999999999995</v>
      </c>
      <c r="E17" s="83">
        <f>SUM(E3:E16)</f>
        <v>31.748000000000001</v>
      </c>
      <c r="F17" s="83">
        <f>SUM(F3:F16)</f>
        <v>97.527000000000015</v>
      </c>
      <c r="G17" s="83">
        <f>SUM(G3:G16)</f>
        <v>779.83999999999992</v>
      </c>
      <c r="H17" s="84"/>
      <c r="I17" s="84"/>
      <c r="J17" s="84"/>
      <c r="K17" s="84"/>
      <c r="L17" s="96">
        <f>SUM(L3:L16)</f>
        <v>8.2899999999999991</v>
      </c>
    </row>
    <row r="18" spans="1:52" s="73" customFormat="1" ht="26.5" x14ac:dyDescent="0.35">
      <c r="A18" s="40" t="s">
        <v>21</v>
      </c>
      <c r="B18" s="18"/>
      <c r="C18" s="18"/>
      <c r="D18" s="87" t="s">
        <v>23</v>
      </c>
      <c r="E18" s="87" t="s">
        <v>22</v>
      </c>
      <c r="F18" s="87" t="s">
        <v>24</v>
      </c>
      <c r="G18" s="87" t="s">
        <v>25</v>
      </c>
      <c r="H18" s="18"/>
      <c r="I18" s="18"/>
      <c r="J18" s="18"/>
      <c r="K18" s="18"/>
      <c r="L18" s="101"/>
      <c r="M18" s="46"/>
      <c r="N18" s="46"/>
      <c r="O18" s="49"/>
      <c r="P18" s="50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15.5" x14ac:dyDescent="0.35">
      <c r="A19" s="4" t="s">
        <v>58</v>
      </c>
      <c r="B19" s="53">
        <f>C19*100/100</f>
        <v>100</v>
      </c>
      <c r="C19" s="53">
        <v>100</v>
      </c>
      <c r="D19" s="56">
        <f>C19*H19/100</f>
        <v>0</v>
      </c>
      <c r="E19" s="56">
        <f>C19*I19/100</f>
        <v>100</v>
      </c>
      <c r="F19" s="56">
        <f>C19*J19/100</f>
        <v>0</v>
      </c>
      <c r="G19" s="56">
        <f>C19*K19/100</f>
        <v>900</v>
      </c>
      <c r="H19" s="57">
        <v>0</v>
      </c>
      <c r="I19" s="57">
        <v>100</v>
      </c>
      <c r="J19" s="57">
        <v>0</v>
      </c>
      <c r="K19" s="57">
        <v>900</v>
      </c>
      <c r="L19" s="57">
        <v>1</v>
      </c>
    </row>
    <row r="20" spans="1:52" ht="15.5" x14ac:dyDescent="0.35">
      <c r="K20" s="97" t="s">
        <v>20</v>
      </c>
      <c r="L20" s="103">
        <f>L17+L19</f>
        <v>9.2899999999999991</v>
      </c>
    </row>
    <row r="21" spans="1:52" ht="15.5" x14ac:dyDescent="0.35">
      <c r="A21" s="44" t="s">
        <v>74</v>
      </c>
    </row>
  </sheetData>
  <mergeCells count="4">
    <mergeCell ref="B1:C1"/>
    <mergeCell ref="D1:F1"/>
    <mergeCell ref="H1:K1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9</vt:i4>
      </vt:variant>
    </vt:vector>
  </HeadingPairs>
  <TitlesOfParts>
    <vt:vector size="9" baseType="lpstr">
      <vt:lpstr>1.paka_5 dienām</vt:lpstr>
      <vt:lpstr>2.paka_5 dienām</vt:lpstr>
      <vt:lpstr>3.paka_5 dienām</vt:lpstr>
      <vt:lpstr>4.paka_5 dienām</vt:lpstr>
      <vt:lpstr>5.paka_5 dienām</vt:lpstr>
      <vt:lpstr>6.paka_10 dienām</vt:lpstr>
      <vt:lpstr>7.paka_10 dienām</vt:lpstr>
      <vt:lpstr>8.paka 20 dienām</vt:lpstr>
      <vt:lpstr>9.paka_20 dienām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Ilva Lazda</dc:creator>
  <cp:lastModifiedBy>Kristīne Graudumniece</cp:lastModifiedBy>
  <dcterms:created xsi:type="dcterms:W3CDTF">2020-01-17T13:23:50Z</dcterms:created>
  <dcterms:modified xsi:type="dcterms:W3CDTF">2021-04-01T06:53:30Z</dcterms:modified>
</cp:coreProperties>
</file>